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200" windowHeight="11850" tabRatio="500" activeTab="0"/>
  </bookViews>
  <sheets>
    <sheet name="Jr. Women" sheetId="1" r:id="rId1"/>
    <sheet name="Jr. Men" sheetId="2" r:id="rId2"/>
    <sheet name="Int. Women" sheetId="3" r:id="rId3"/>
    <sheet name="Int. Men" sheetId="4" r:id="rId4"/>
    <sheet name="Sr. Women" sheetId="5" r:id="rId5"/>
    <sheet name="Sr. Men" sheetId="6" r:id="rId6"/>
    <sheet name="Points totals" sheetId="7" r:id="rId7"/>
    <sheet name="Points By School" sheetId="8" r:id="rId8"/>
    <sheet name="FEES" sheetId="9" r:id="rId9"/>
    <sheet name="PARA" sheetId="10" r:id="rId10"/>
  </sheets>
  <definedNames/>
  <calcPr fullCalcOnLoad="1"/>
</workbook>
</file>

<file path=xl/sharedStrings.xml><?xml version="1.0" encoding="utf-8"?>
<sst xmlns="http://schemas.openxmlformats.org/spreadsheetml/2006/main" count="1505" uniqueCount="544">
  <si>
    <t>Ashmont</t>
  </si>
  <si>
    <t>2A</t>
  </si>
  <si>
    <t>3A</t>
  </si>
  <si>
    <t>Holy Rosary</t>
  </si>
  <si>
    <t>New Myrnam</t>
  </si>
  <si>
    <t>1A</t>
  </si>
  <si>
    <t>FG Miller</t>
  </si>
  <si>
    <t>Glendon</t>
  </si>
  <si>
    <t>Junior Women Entries/Results</t>
  </si>
  <si>
    <t>School</t>
  </si>
  <si>
    <t>Classification</t>
  </si>
  <si>
    <t>Time</t>
  </si>
  <si>
    <t>Points</t>
  </si>
  <si>
    <t>1A</t>
  </si>
  <si>
    <t>Junior Men Entries/Results</t>
  </si>
  <si>
    <t>Senior Women Entries/Results</t>
  </si>
  <si>
    <t>Senior Men Entries/Results</t>
  </si>
  <si>
    <t>Intermediate Women Entries/Results</t>
  </si>
  <si>
    <t>Westwood</t>
  </si>
  <si>
    <t>JR Robson</t>
  </si>
  <si>
    <t>Fort McMurray Comp</t>
  </si>
  <si>
    <t>3A</t>
  </si>
  <si>
    <t>Zone Banner Points</t>
  </si>
  <si>
    <t>Jr Men</t>
  </si>
  <si>
    <t>Jr Women</t>
  </si>
  <si>
    <t>Int. Men</t>
  </si>
  <si>
    <t>Int. women</t>
  </si>
  <si>
    <t>Sr. Men</t>
  </si>
  <si>
    <t>Sr Women</t>
  </si>
  <si>
    <t>Total</t>
  </si>
  <si>
    <t>Ecole Mallaig</t>
  </si>
  <si>
    <t>St. Paul Regional</t>
  </si>
  <si>
    <t>Vegreville comp</t>
  </si>
  <si>
    <t>Two Hills</t>
  </si>
  <si>
    <t>JA Williams</t>
  </si>
  <si>
    <t>Assumption</t>
  </si>
  <si>
    <t>Kitscoty Jr/Sr</t>
  </si>
  <si>
    <t>2A</t>
  </si>
  <si>
    <t>Place</t>
  </si>
  <si>
    <t>St. Jerome's</t>
  </si>
  <si>
    <t>BCHS</t>
  </si>
  <si>
    <t>Fr. Mercredi</t>
  </si>
  <si>
    <t>CLHS</t>
  </si>
  <si>
    <t>School Name</t>
  </si>
  <si>
    <t>Athletes</t>
  </si>
  <si>
    <t>Last Name</t>
  </si>
  <si>
    <t>First Name</t>
  </si>
  <si>
    <t>Cold Lake HS</t>
  </si>
  <si>
    <t>Jordyn</t>
  </si>
  <si>
    <t>Category</t>
  </si>
  <si>
    <t>Junior Girls</t>
  </si>
  <si>
    <t>Holy Trinity</t>
  </si>
  <si>
    <t>Beaux-Lacs</t>
  </si>
  <si>
    <t>Brittney</t>
  </si>
  <si>
    <t>Anna</t>
  </si>
  <si>
    <t>Ashmont</t>
  </si>
  <si>
    <t>Jaden</t>
  </si>
  <si>
    <t>Holy Rosary High School</t>
  </si>
  <si>
    <t>SPRHS</t>
  </si>
  <si>
    <t>Taylor</t>
  </si>
  <si>
    <t>Cole</t>
  </si>
  <si>
    <t>Madison</t>
  </si>
  <si>
    <t>Noah</t>
  </si>
  <si>
    <t>Sarah</t>
  </si>
  <si>
    <t>Father Mercredi</t>
  </si>
  <si>
    <t>JAWS</t>
  </si>
  <si>
    <t>Meyer</t>
  </si>
  <si>
    <t>VCHS</t>
  </si>
  <si>
    <t>Mallaig</t>
  </si>
  <si>
    <t>Haley</t>
  </si>
  <si>
    <t>Jodoin</t>
  </si>
  <si>
    <t>Kitscoty</t>
  </si>
  <si>
    <t>Emma</t>
  </si>
  <si>
    <t>Sydney</t>
  </si>
  <si>
    <t>Jenkins</t>
  </si>
  <si>
    <t>New Myrnam School</t>
  </si>
  <si>
    <t>Fort Mac Comp</t>
  </si>
  <si>
    <t>Holy Rosary</t>
  </si>
  <si>
    <t>St. Jeromes</t>
  </si>
  <si>
    <t>Total Fee</t>
  </si>
  <si>
    <t>Beaux Lac</t>
  </si>
  <si>
    <t>Total Athletes:</t>
  </si>
  <si>
    <t>Ouellette</t>
  </si>
  <si>
    <t xml:space="preserve">School </t>
  </si>
  <si>
    <t xml:space="preserve"> Last Name</t>
  </si>
  <si>
    <t>Myrnam</t>
  </si>
  <si>
    <t>Beaux Lacs</t>
  </si>
  <si>
    <t>VEG COMP</t>
  </si>
  <si>
    <t>FT MAC COMP</t>
  </si>
  <si>
    <t>Jr. Women</t>
  </si>
  <si>
    <t>Jr. Men</t>
  </si>
  <si>
    <t>Int Women</t>
  </si>
  <si>
    <t>Int Men</t>
  </si>
  <si>
    <t>Sr Men</t>
  </si>
  <si>
    <t>Grand total for Mallaig</t>
  </si>
  <si>
    <t>Grand Total For Glendon</t>
  </si>
  <si>
    <t>Grand Total for Myrnam</t>
  </si>
  <si>
    <t>Grand Total for Two Hills</t>
  </si>
  <si>
    <t>Grand Total for St. Jeromes</t>
  </si>
  <si>
    <t xml:space="preserve">Sr Women </t>
  </si>
  <si>
    <t>Grand Total for Beaux Lacs</t>
  </si>
  <si>
    <t>Grand Total for Kitscoty</t>
  </si>
  <si>
    <t>Grand Total for Assumption</t>
  </si>
  <si>
    <t>Grand Total for Ashmont</t>
  </si>
  <si>
    <t>Grand Total for JR Robson</t>
  </si>
  <si>
    <t>Grand Total for FG Miller</t>
  </si>
  <si>
    <t>Grand Total for VCHS</t>
  </si>
  <si>
    <t>Grand Total for Ft Mac Comp</t>
  </si>
  <si>
    <t>Grand Total for BCHS</t>
  </si>
  <si>
    <t>Grand Total for SPRHS</t>
  </si>
  <si>
    <t>Grand Total for JAWS</t>
  </si>
  <si>
    <t>Grand Total for CLHS</t>
  </si>
  <si>
    <t>Grand Total for Westwood</t>
  </si>
  <si>
    <t>Grand Total for Holy Rosary</t>
  </si>
  <si>
    <t>Grand Total for Father Merc</t>
  </si>
  <si>
    <t xml:space="preserve">Grand Total for Holy Trinity </t>
  </si>
  <si>
    <t>2019 NEASAA Cross Country Zones Fees</t>
  </si>
  <si>
    <t>Ecole Beaux Lacs</t>
  </si>
  <si>
    <t>Marwayne</t>
  </si>
  <si>
    <t>EH Walter</t>
  </si>
  <si>
    <t xml:space="preserve">Kihew Asiniy </t>
  </si>
  <si>
    <t>St. Mary's</t>
  </si>
  <si>
    <t>Glendon School</t>
  </si>
  <si>
    <t xml:space="preserve">Veg Comp </t>
  </si>
  <si>
    <t>Lamont</t>
  </si>
  <si>
    <t>Father Merc</t>
  </si>
  <si>
    <t xml:space="preserve">Holy Rosary </t>
  </si>
  <si>
    <t>Ecole McTavish</t>
  </si>
  <si>
    <t>Amyotte</t>
  </si>
  <si>
    <t>Dorielle</t>
  </si>
  <si>
    <t>Bernier</t>
  </si>
  <si>
    <t>Alyssa</t>
  </si>
  <si>
    <t>MJS</t>
  </si>
  <si>
    <t>Nilsson</t>
  </si>
  <si>
    <t>Nicole</t>
  </si>
  <si>
    <t>Bennett</t>
  </si>
  <si>
    <t>Meadow</t>
  </si>
  <si>
    <t>Petryshyn</t>
  </si>
  <si>
    <t>Olivia</t>
  </si>
  <si>
    <t>McCaffrey</t>
  </si>
  <si>
    <t>Sage</t>
  </si>
  <si>
    <t>Senior</t>
  </si>
  <si>
    <t>Cailleen</t>
  </si>
  <si>
    <t>Gunderson</t>
  </si>
  <si>
    <t>Tabish</t>
  </si>
  <si>
    <t>Brianna</t>
  </si>
  <si>
    <t>Rayna</t>
  </si>
  <si>
    <t>Dubeau</t>
  </si>
  <si>
    <t>Kiera</t>
  </si>
  <si>
    <t>Assumption J/S High</t>
  </si>
  <si>
    <t>Barrett</t>
  </si>
  <si>
    <t>jaws</t>
  </si>
  <si>
    <t>Shyla</t>
  </si>
  <si>
    <t>Tluchak</t>
  </si>
  <si>
    <t>Karli</t>
  </si>
  <si>
    <t>Sikora</t>
  </si>
  <si>
    <t>Ella</t>
  </si>
  <si>
    <t>STJ</t>
  </si>
  <si>
    <t>Willis</t>
  </si>
  <si>
    <t>Warawa</t>
  </si>
  <si>
    <t>Avery</t>
  </si>
  <si>
    <t>Babcock</t>
  </si>
  <si>
    <t>Piper</t>
  </si>
  <si>
    <t>Crawford</t>
  </si>
  <si>
    <t>Swedgan</t>
  </si>
  <si>
    <t>Capjack</t>
  </si>
  <si>
    <t>Jadey</t>
  </si>
  <si>
    <t>LAMONT HIGH</t>
  </si>
  <si>
    <t>KROEKER</t>
  </si>
  <si>
    <t>ADELYNN</t>
  </si>
  <si>
    <t>Olayink</t>
  </si>
  <si>
    <t>Irene</t>
  </si>
  <si>
    <t xml:space="preserve">Westwood </t>
  </si>
  <si>
    <t>Pricope</t>
  </si>
  <si>
    <t>Sabrina</t>
  </si>
  <si>
    <t>Sartain</t>
  </si>
  <si>
    <t>Baxter</t>
  </si>
  <si>
    <t>Morganne</t>
  </si>
  <si>
    <t>Hansen</t>
  </si>
  <si>
    <t>Trefenanko</t>
  </si>
  <si>
    <t>Ashlynn</t>
  </si>
  <si>
    <t>Lexis</t>
  </si>
  <si>
    <t>Kurek</t>
  </si>
  <si>
    <t>Jessie</t>
  </si>
  <si>
    <t>Lotoski</t>
  </si>
  <si>
    <t>Gamblin</t>
  </si>
  <si>
    <t>Deschaine</t>
  </si>
  <si>
    <t>Walker</t>
  </si>
  <si>
    <t>Dawson</t>
  </si>
  <si>
    <t>Hollingshead</t>
  </si>
  <si>
    <t>Astin</t>
  </si>
  <si>
    <t>Cochrane</t>
  </si>
  <si>
    <t>Hanson</t>
  </si>
  <si>
    <t>Johnston</t>
  </si>
  <si>
    <t>Grayson</t>
  </si>
  <si>
    <t>Keian</t>
  </si>
  <si>
    <t>Fox</t>
  </si>
  <si>
    <t>Nate</t>
  </si>
  <si>
    <t>Dechaine</t>
  </si>
  <si>
    <t>Nolan</t>
  </si>
  <si>
    <t>Carson</t>
  </si>
  <si>
    <t>Tanaka</t>
  </si>
  <si>
    <t>Hayate</t>
  </si>
  <si>
    <t>Lessmeister</t>
  </si>
  <si>
    <t>Denzyl</t>
  </si>
  <si>
    <t>Wiebe</t>
  </si>
  <si>
    <t>Gregory</t>
  </si>
  <si>
    <t>Biship</t>
  </si>
  <si>
    <t>Kian</t>
  </si>
  <si>
    <t>Ballas</t>
  </si>
  <si>
    <t>Andon</t>
  </si>
  <si>
    <t>Hillebrand</t>
  </si>
  <si>
    <t>Merrick</t>
  </si>
  <si>
    <t>Stuparyk</t>
  </si>
  <si>
    <t>Keith</t>
  </si>
  <si>
    <t>Van Maarion</t>
  </si>
  <si>
    <t>Kobe</t>
  </si>
  <si>
    <t>Mckenzie</t>
  </si>
  <si>
    <t>Karson</t>
  </si>
  <si>
    <t>Ockerman</t>
  </si>
  <si>
    <t>Evan</t>
  </si>
  <si>
    <t>THIESSEN</t>
  </si>
  <si>
    <t>CORNY</t>
  </si>
  <si>
    <t>NIMCHUK</t>
  </si>
  <si>
    <t>ETHAN</t>
  </si>
  <si>
    <t>St. Marys</t>
  </si>
  <si>
    <t>Pasay</t>
  </si>
  <si>
    <t>Owen</t>
  </si>
  <si>
    <t>Cannan</t>
  </si>
  <si>
    <t>Colt</t>
  </si>
  <si>
    <t>Potts</t>
  </si>
  <si>
    <t>Issac</t>
  </si>
  <si>
    <t>Bast</t>
  </si>
  <si>
    <t>Ethan</t>
  </si>
  <si>
    <t>Euchuk</t>
  </si>
  <si>
    <t>Seifeddine</t>
  </si>
  <si>
    <t>Tarik</t>
  </si>
  <si>
    <t>Ecole McTavish High School</t>
  </si>
  <si>
    <t>Garrett</t>
  </si>
  <si>
    <t>Jaynes</t>
  </si>
  <si>
    <t>Lashkovskyi</t>
  </si>
  <si>
    <t>Maksym</t>
  </si>
  <si>
    <t>Tulk</t>
  </si>
  <si>
    <t>Gage</t>
  </si>
  <si>
    <t>Father Patrick Merc</t>
  </si>
  <si>
    <t>Driedger</t>
  </si>
  <si>
    <t>Dillon</t>
  </si>
  <si>
    <t>Holinaty</t>
  </si>
  <si>
    <t>Louie</t>
  </si>
  <si>
    <t>Zouein</t>
  </si>
  <si>
    <t>Jad</t>
  </si>
  <si>
    <t>Holder</t>
  </si>
  <si>
    <t>Keenan</t>
  </si>
  <si>
    <t>Gaunt</t>
  </si>
  <si>
    <t>Julian</t>
  </si>
  <si>
    <t>Jovero</t>
  </si>
  <si>
    <t>Christian</t>
  </si>
  <si>
    <t>Malo</t>
  </si>
  <si>
    <t>Jack</t>
  </si>
  <si>
    <t>Shirt</t>
  </si>
  <si>
    <t>Bryson</t>
  </si>
  <si>
    <t>St. Arnault</t>
  </si>
  <si>
    <t>Justin</t>
  </si>
  <si>
    <t>Gagne</t>
  </si>
  <si>
    <t>Brousseau</t>
  </si>
  <si>
    <t>Cardinal</t>
  </si>
  <si>
    <t>Nepin</t>
  </si>
  <si>
    <t>Steinhauer</t>
  </si>
  <si>
    <t>Aden</t>
  </si>
  <si>
    <t>Bousseau</t>
  </si>
  <si>
    <t>Kieren</t>
  </si>
  <si>
    <t>Joly</t>
  </si>
  <si>
    <t>Hank</t>
  </si>
  <si>
    <t>Dallaire</t>
  </si>
  <si>
    <t>Monty</t>
  </si>
  <si>
    <t>Foote</t>
  </si>
  <si>
    <t>Tyler</t>
  </si>
  <si>
    <t>NMS</t>
  </si>
  <si>
    <t>Dubelt</t>
  </si>
  <si>
    <t>Lucas</t>
  </si>
  <si>
    <t>Two Hills School</t>
  </si>
  <si>
    <t>Noel</t>
  </si>
  <si>
    <t>Aaron</t>
  </si>
  <si>
    <t>Junior Boys</t>
  </si>
  <si>
    <t>Antoniuk</t>
  </si>
  <si>
    <t>Jacelyn</t>
  </si>
  <si>
    <t>Dumont</t>
  </si>
  <si>
    <t>Caleb</t>
  </si>
  <si>
    <t>Gratton</t>
  </si>
  <si>
    <t>Faith</t>
  </si>
  <si>
    <t>Katerynych</t>
  </si>
  <si>
    <t>Chloe</t>
  </si>
  <si>
    <t>Curry</t>
  </si>
  <si>
    <t>Shelby</t>
  </si>
  <si>
    <t>Dort</t>
  </si>
  <si>
    <t>Sherease</t>
  </si>
  <si>
    <t>Brooke</t>
  </si>
  <si>
    <t>Ry-Anne</t>
  </si>
  <si>
    <t>Kryvenchuk</t>
  </si>
  <si>
    <t>Kali</t>
  </si>
  <si>
    <t>DeCrescenzo</t>
  </si>
  <si>
    <t>Mackenzie</t>
  </si>
  <si>
    <t>Bjorkman</t>
  </si>
  <si>
    <t>Rhianna</t>
  </si>
  <si>
    <t>Verenka</t>
  </si>
  <si>
    <t>Mykaela</t>
  </si>
  <si>
    <t>Macdonald</t>
  </si>
  <si>
    <t>Anusha</t>
  </si>
  <si>
    <t>Jhanwar</t>
  </si>
  <si>
    <t>Wolgien</t>
  </si>
  <si>
    <t>Daveduik</t>
  </si>
  <si>
    <t>Emily</t>
  </si>
  <si>
    <t>Parenteau</t>
  </si>
  <si>
    <t>Amy</t>
  </si>
  <si>
    <t>Graling</t>
  </si>
  <si>
    <t>Denver</t>
  </si>
  <si>
    <t>Smyl</t>
  </si>
  <si>
    <t>Mikayla</t>
  </si>
  <si>
    <t>Chartrand</t>
  </si>
  <si>
    <t>Paityne</t>
  </si>
  <si>
    <t>Roeder</t>
  </si>
  <si>
    <t>Alanna</t>
  </si>
  <si>
    <t>Langevin</t>
  </si>
  <si>
    <t>Abby</t>
  </si>
  <si>
    <t>O'Reilly</t>
  </si>
  <si>
    <t>Sam</t>
  </si>
  <si>
    <t>Doljesi</t>
  </si>
  <si>
    <t>Brooklyn</t>
  </si>
  <si>
    <t>Int. Girls</t>
  </si>
  <si>
    <t>Berg</t>
  </si>
  <si>
    <t>Logan</t>
  </si>
  <si>
    <t>Thiel</t>
  </si>
  <si>
    <t>Isaac</t>
  </si>
  <si>
    <t>Pichette</t>
  </si>
  <si>
    <t>Matis</t>
  </si>
  <si>
    <t>Hesston</t>
  </si>
  <si>
    <t>Wartman</t>
  </si>
  <si>
    <t>Wennekamp</t>
  </si>
  <si>
    <t>Zack</t>
  </si>
  <si>
    <t>Carter</t>
  </si>
  <si>
    <t>Luke</t>
  </si>
  <si>
    <t>Locke</t>
  </si>
  <si>
    <t>Keagan</t>
  </si>
  <si>
    <t>Reynolds</t>
  </si>
  <si>
    <t>Thomas</t>
  </si>
  <si>
    <t>Garrison</t>
  </si>
  <si>
    <t>Jucknies</t>
  </si>
  <si>
    <t>Kyle</t>
  </si>
  <si>
    <t>Giacobbo</t>
  </si>
  <si>
    <t>Matias</t>
  </si>
  <si>
    <t>Zach</t>
  </si>
  <si>
    <t>Molsberry</t>
  </si>
  <si>
    <t>Kyden</t>
  </si>
  <si>
    <t>Quinney</t>
  </si>
  <si>
    <t>Mathew</t>
  </si>
  <si>
    <t>Germain</t>
  </si>
  <si>
    <t>Jake</t>
  </si>
  <si>
    <t>Nazarchuk</t>
  </si>
  <si>
    <t>Devon</t>
  </si>
  <si>
    <t>Ludlage</t>
  </si>
  <si>
    <t>Liam</t>
  </si>
  <si>
    <t>BAKER</t>
  </si>
  <si>
    <t>DAWSON</t>
  </si>
  <si>
    <t>Thrower</t>
  </si>
  <si>
    <t>Del</t>
  </si>
  <si>
    <t>Kihew Asiniy</t>
  </si>
  <si>
    <t>Jackson</t>
  </si>
  <si>
    <t>Jarvis</t>
  </si>
  <si>
    <t>Legan</t>
  </si>
  <si>
    <t>Welte</t>
  </si>
  <si>
    <t>Eric</t>
  </si>
  <si>
    <t>AJ</t>
  </si>
  <si>
    <t>Duguay</t>
  </si>
  <si>
    <t>Burt</t>
  </si>
  <si>
    <t>Colby</t>
  </si>
  <si>
    <t>Morin</t>
  </si>
  <si>
    <t>Father Patrick Mer</t>
  </si>
  <si>
    <t>Dumencu</t>
  </si>
  <si>
    <t>Nathan</t>
  </si>
  <si>
    <t>Blake</t>
  </si>
  <si>
    <t>Zayden</t>
  </si>
  <si>
    <t>Shymchuk</t>
  </si>
  <si>
    <t>Dennis</t>
  </si>
  <si>
    <t>Buck</t>
  </si>
  <si>
    <t>Kaden</t>
  </si>
  <si>
    <t>Sinclair</t>
  </si>
  <si>
    <t>Elliot</t>
  </si>
  <si>
    <t>Fedoruk</t>
  </si>
  <si>
    <t>Reid</t>
  </si>
  <si>
    <t>Lampron</t>
  </si>
  <si>
    <t>Pascal</t>
  </si>
  <si>
    <t>Warren</t>
  </si>
  <si>
    <t>Davis</t>
  </si>
  <si>
    <t>Nunweiler</t>
  </si>
  <si>
    <t>Matthew</t>
  </si>
  <si>
    <t>Mistol</t>
  </si>
  <si>
    <t>Bradley</t>
  </si>
  <si>
    <t>Harasem</t>
  </si>
  <si>
    <t>Haiden</t>
  </si>
  <si>
    <t xml:space="preserve">Ecole McTavish High </t>
  </si>
  <si>
    <t>Int. Boys</t>
  </si>
  <si>
    <t>Intermediate Men Entries/Results</t>
  </si>
  <si>
    <t>Sunderland</t>
  </si>
  <si>
    <t>Dori</t>
  </si>
  <si>
    <t>Roy</t>
  </si>
  <si>
    <t>Anita</t>
  </si>
  <si>
    <t>Blackman</t>
  </si>
  <si>
    <t>Nasya</t>
  </si>
  <si>
    <t>Eluden</t>
  </si>
  <si>
    <t>Deena</t>
  </si>
  <si>
    <t>Toutant</t>
  </si>
  <si>
    <t>Laura</t>
  </si>
  <si>
    <t>McIntrye</t>
  </si>
  <si>
    <t>Jorja</t>
  </si>
  <si>
    <t>Heinrich</t>
  </si>
  <si>
    <t>Jayden</t>
  </si>
  <si>
    <t>Tennille</t>
  </si>
  <si>
    <t>Krawchuk</t>
  </si>
  <si>
    <t>Kenya</t>
  </si>
  <si>
    <t>BALSILLIE</t>
  </si>
  <si>
    <t>MARY</t>
  </si>
  <si>
    <t>Sloane</t>
  </si>
  <si>
    <t>Bruce</t>
  </si>
  <si>
    <t>MacKenzie</t>
  </si>
  <si>
    <t>Spargo</t>
  </si>
  <si>
    <t>Neave</t>
  </si>
  <si>
    <t>Kylie</t>
  </si>
  <si>
    <t>Schedlosky</t>
  </si>
  <si>
    <t xml:space="preserve">Holy Trinity </t>
  </si>
  <si>
    <t>Alese</t>
  </si>
  <si>
    <t>Michaud</t>
  </si>
  <si>
    <t>Alexis</t>
  </si>
  <si>
    <t>Kotowich</t>
  </si>
  <si>
    <t>Faucher</t>
  </si>
  <si>
    <t>Hannah</t>
  </si>
  <si>
    <t>Krawchuck</t>
  </si>
  <si>
    <t>Kaylee</t>
  </si>
  <si>
    <t>Kuzma</t>
  </si>
  <si>
    <t>Cameron</t>
  </si>
  <si>
    <t>Deschover</t>
  </si>
  <si>
    <t>Talia</t>
  </si>
  <si>
    <t>Gogowich</t>
  </si>
  <si>
    <t>Jaynna</t>
  </si>
  <si>
    <t>Webster</t>
  </si>
  <si>
    <t>Leroux</t>
  </si>
  <si>
    <t>Cheyenne</t>
  </si>
  <si>
    <t>Rebecca</t>
  </si>
  <si>
    <t>Tran</t>
  </si>
  <si>
    <t>Janelle</t>
  </si>
  <si>
    <t>Dmytriw</t>
  </si>
  <si>
    <t>Bailey</t>
  </si>
  <si>
    <t>Sasah</t>
  </si>
  <si>
    <t>Daniel</t>
  </si>
  <si>
    <t>Gamache</t>
  </si>
  <si>
    <t>Xavier</t>
  </si>
  <si>
    <t>Elijah</t>
  </si>
  <si>
    <t>Clarke</t>
  </si>
  <si>
    <t>Orry</t>
  </si>
  <si>
    <t xml:space="preserve">Venance </t>
  </si>
  <si>
    <t>Deryk</t>
  </si>
  <si>
    <t xml:space="preserve">Orbeck </t>
  </si>
  <si>
    <t>Devin</t>
  </si>
  <si>
    <t>Ramos</t>
  </si>
  <si>
    <t>Kenth</t>
  </si>
  <si>
    <t>Bayron</t>
  </si>
  <si>
    <t>Glendor</t>
  </si>
  <si>
    <t>Wever</t>
  </si>
  <si>
    <t>Ulrich</t>
  </si>
  <si>
    <t>Sean</t>
  </si>
  <si>
    <t>Smereka</t>
  </si>
  <si>
    <t>Ty</t>
  </si>
  <si>
    <t>Rogal</t>
  </si>
  <si>
    <t>JOHNSTON</t>
  </si>
  <si>
    <t>TYSON</t>
  </si>
  <si>
    <t>Abdo</t>
  </si>
  <si>
    <t>Mohamed</t>
  </si>
  <si>
    <t>Legaree</t>
  </si>
  <si>
    <t>Levi</t>
  </si>
  <si>
    <t>Tarasenko</t>
  </si>
  <si>
    <t>Daniil</t>
  </si>
  <si>
    <t>Mate</t>
  </si>
  <si>
    <t>Ginola</t>
  </si>
  <si>
    <t>Aklamanu</t>
  </si>
  <si>
    <t>Samuel</t>
  </si>
  <si>
    <t>Teklaeb</t>
  </si>
  <si>
    <t>Hermon</t>
  </si>
  <si>
    <t>Croke</t>
  </si>
  <si>
    <t>Shawn</t>
  </si>
  <si>
    <t>Guinit</t>
  </si>
  <si>
    <t>Joaquin</t>
  </si>
  <si>
    <t>Malaluan</t>
  </si>
  <si>
    <t>Ryden</t>
  </si>
  <si>
    <t>Dubrule</t>
  </si>
  <si>
    <t>Dustin</t>
  </si>
  <si>
    <t>Paziuk</t>
  </si>
  <si>
    <t>Braden</t>
  </si>
  <si>
    <t>Lotsberg</t>
  </si>
  <si>
    <t>Sr. Boys</t>
  </si>
  <si>
    <t>Sr. Girls</t>
  </si>
  <si>
    <t>Arychuk</t>
  </si>
  <si>
    <t>Caitlyn</t>
  </si>
  <si>
    <t>Ree</t>
  </si>
  <si>
    <t>Gerski</t>
  </si>
  <si>
    <t>Ryan</t>
  </si>
  <si>
    <t>Shang</t>
  </si>
  <si>
    <t>Ziqi</t>
  </si>
  <si>
    <t>Bancroft</t>
  </si>
  <si>
    <t>Jaiden</t>
  </si>
  <si>
    <t>Gourley</t>
  </si>
  <si>
    <t>Jared</t>
  </si>
  <si>
    <t>Bryden</t>
  </si>
  <si>
    <t>Clay</t>
  </si>
  <si>
    <t>Sweeney</t>
  </si>
  <si>
    <t>Jayce</t>
  </si>
  <si>
    <t>Fedirko</t>
  </si>
  <si>
    <t>Crowe</t>
  </si>
  <si>
    <t>Bray</t>
  </si>
  <si>
    <t>Eremko</t>
  </si>
  <si>
    <t>Dylan</t>
  </si>
  <si>
    <t>Jr Girl</t>
  </si>
  <si>
    <t>Grand Total for Marwayne</t>
  </si>
  <si>
    <t>Grand Total for EH Walter</t>
  </si>
  <si>
    <t>Grand Total for Kihew Asiniy</t>
  </si>
  <si>
    <t xml:space="preserve">Jr Men </t>
  </si>
  <si>
    <t>Int Girl</t>
  </si>
  <si>
    <t>Grand Total for Lamont</t>
  </si>
  <si>
    <t>Sr Girls</t>
  </si>
  <si>
    <t>Int Girls</t>
  </si>
  <si>
    <t>PARA</t>
  </si>
  <si>
    <t>Total Athletes: 2</t>
  </si>
  <si>
    <t>Regional</t>
  </si>
  <si>
    <t xml:space="preserve">Lamont </t>
  </si>
  <si>
    <t>Lysons</t>
  </si>
  <si>
    <t>Tarka</t>
  </si>
  <si>
    <t>Austin</t>
  </si>
  <si>
    <t>PARA Entries/Results</t>
  </si>
  <si>
    <t>Int Boys</t>
  </si>
  <si>
    <t>Massick</t>
  </si>
  <si>
    <t xml:space="preserve">Kailey </t>
  </si>
  <si>
    <t xml:space="preserve">Blackman </t>
  </si>
  <si>
    <t>1A Banner**</t>
  </si>
  <si>
    <t>2A Banner**</t>
  </si>
  <si>
    <t>3A Banner**</t>
  </si>
  <si>
    <t>DNR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</si>
</sst>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m\ 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4"/>
      <name val="Verdana"/>
      <family val="2"/>
    </font>
    <font>
      <b/>
      <sz val="12"/>
      <name val="Times New Roman"/>
      <family val="1"/>
    </font>
    <font>
      <b/>
      <sz val="18"/>
      <name val="Verdana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center"/>
    </xf>
    <xf numFmtId="46" fontId="0" fillId="33" borderId="10" xfId="0" applyNumberForma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8" fillId="33" borderId="12" xfId="0" applyFont="1" applyFill="1" applyBorder="1" applyAlignment="1">
      <alignment/>
    </xf>
    <xf numFmtId="0" fontId="48" fillId="33" borderId="14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0" fontId="0" fillId="33" borderId="11" xfId="0" applyNumberForma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46" fontId="0" fillId="33" borderId="11" xfId="0" applyNumberFormat="1" applyFill="1" applyBorder="1" applyAlignment="1">
      <alignment horizontal="center"/>
    </xf>
    <xf numFmtId="20" fontId="0" fillId="33" borderId="10" xfId="0" applyNumberFormat="1" applyFill="1" applyBorder="1" applyAlignment="1">
      <alignment/>
    </xf>
    <xf numFmtId="4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20" fontId="0" fillId="33" borderId="11" xfId="0" applyNumberFormat="1" applyFill="1" applyBorder="1" applyAlignment="1">
      <alignment/>
    </xf>
    <xf numFmtId="46" fontId="0" fillId="33" borderId="11" xfId="0" applyNumberFormat="1" applyFill="1" applyBorder="1" applyAlignment="1">
      <alignment/>
    </xf>
    <xf numFmtId="0" fontId="50" fillId="33" borderId="16" xfId="0" applyFont="1" applyFill="1" applyBorder="1" applyAlignment="1">
      <alignment horizontal="center"/>
    </xf>
    <xf numFmtId="46" fontId="0" fillId="33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14" fontId="11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50" fillId="33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1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14" fontId="11" fillId="35" borderId="10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/>
    </xf>
    <xf numFmtId="20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 wrapText="1"/>
    </xf>
    <xf numFmtId="0" fontId="11" fillId="35" borderId="17" xfId="0" applyFont="1" applyFill="1" applyBorder="1" applyAlignment="1">
      <alignment horizontal="center" wrapText="1"/>
    </xf>
    <xf numFmtId="0" fontId="50" fillId="35" borderId="10" xfId="0" applyFont="1" applyFill="1" applyBorder="1" applyAlignment="1">
      <alignment horizontal="center"/>
    </xf>
    <xf numFmtId="20" fontId="0" fillId="35" borderId="11" xfId="0" applyNumberFormat="1" applyFill="1" applyBorder="1" applyAlignment="1">
      <alignment horizontal="center"/>
    </xf>
    <xf numFmtId="0" fontId="50" fillId="35" borderId="13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46" fontId="0" fillId="35" borderId="10" xfId="0" applyNumberFormat="1" applyFill="1" applyBorder="1" applyAlignment="1">
      <alignment horizontal="center"/>
    </xf>
    <xf numFmtId="0" fontId="48" fillId="35" borderId="12" xfId="0" applyFont="1" applyFill="1" applyBorder="1" applyAlignment="1">
      <alignment horizontal="center"/>
    </xf>
    <xf numFmtId="0" fontId="48" fillId="35" borderId="13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46" fontId="0" fillId="35" borderId="11" xfId="0" applyNumberFormat="1" applyFill="1" applyBorder="1" applyAlignment="1">
      <alignment horizontal="center"/>
    </xf>
    <xf numFmtId="46" fontId="0" fillId="35" borderId="10" xfId="0" applyNumberFormat="1" applyFont="1" applyFill="1" applyBorder="1" applyAlignment="1">
      <alignment horizontal="center"/>
    </xf>
    <xf numFmtId="46" fontId="0" fillId="35" borderId="17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3">
      <selection activeCell="I30" sqref="I30"/>
    </sheetView>
  </sheetViews>
  <sheetFormatPr defaultColWidth="11.00390625" defaultRowHeight="12.75"/>
  <cols>
    <col min="1" max="1" width="21.00390625" style="0" customWidth="1"/>
    <col min="2" max="2" width="21.375" style="0" customWidth="1"/>
    <col min="3" max="3" width="16.125" style="0" customWidth="1"/>
    <col min="4" max="5" width="12.375" style="0" customWidth="1"/>
    <col min="6" max="6" width="12.375" style="5" customWidth="1"/>
    <col min="7" max="7" width="13.375" style="0" customWidth="1"/>
  </cols>
  <sheetData>
    <row r="1" ht="15">
      <c r="B1" s="2" t="s">
        <v>8</v>
      </c>
    </row>
    <row r="2" spans="7:8" ht="12.75">
      <c r="G2" s="1" t="s">
        <v>81</v>
      </c>
      <c r="H2" s="1">
        <v>34</v>
      </c>
    </row>
    <row r="3" spans="1:8" s="1" customFormat="1" ht="15.75">
      <c r="A3" s="10" t="s">
        <v>9</v>
      </c>
      <c r="B3" s="3" t="s">
        <v>45</v>
      </c>
      <c r="C3" s="3" t="s">
        <v>46</v>
      </c>
      <c r="D3" s="3" t="s">
        <v>10</v>
      </c>
      <c r="E3" s="3" t="s">
        <v>49</v>
      </c>
      <c r="F3" s="3" t="s">
        <v>38</v>
      </c>
      <c r="G3" s="3" t="s">
        <v>11</v>
      </c>
      <c r="H3" s="3" t="s">
        <v>12</v>
      </c>
    </row>
    <row r="4" spans="1:8" ht="15.75">
      <c r="A4" s="64" t="s">
        <v>52</v>
      </c>
      <c r="B4" s="64" t="s">
        <v>128</v>
      </c>
      <c r="C4" s="64" t="s">
        <v>129</v>
      </c>
      <c r="D4" s="65" t="s">
        <v>13</v>
      </c>
      <c r="E4" s="64" t="s">
        <v>50</v>
      </c>
      <c r="F4" s="66">
        <v>10</v>
      </c>
      <c r="G4" s="67">
        <v>0.8833333333333333</v>
      </c>
      <c r="H4" s="68">
        <f>($H$2+1-F4)*120/$H$2</f>
        <v>88.23529411764706</v>
      </c>
    </row>
    <row r="5" spans="1:8" ht="15.75">
      <c r="A5" s="50" t="s">
        <v>52</v>
      </c>
      <c r="B5" s="50" t="s">
        <v>130</v>
      </c>
      <c r="C5" s="50" t="s">
        <v>131</v>
      </c>
      <c r="D5" s="51" t="s">
        <v>13</v>
      </c>
      <c r="E5" s="50" t="s">
        <v>50</v>
      </c>
      <c r="F5" s="59" t="s">
        <v>543</v>
      </c>
      <c r="G5" s="25"/>
      <c r="H5" s="24"/>
    </row>
    <row r="6" spans="1:8" ht="15.75">
      <c r="A6" s="64" t="s">
        <v>132</v>
      </c>
      <c r="B6" s="64" t="s">
        <v>133</v>
      </c>
      <c r="C6" s="64" t="s">
        <v>134</v>
      </c>
      <c r="D6" s="65" t="s">
        <v>13</v>
      </c>
      <c r="E6" s="64" t="s">
        <v>50</v>
      </c>
      <c r="F6" s="66">
        <v>3</v>
      </c>
      <c r="G6" s="67">
        <v>0.8104166666666667</v>
      </c>
      <c r="H6" s="68">
        <f aca="true" t="shared" si="0" ref="H6:H40">($H$2+1-F6)*120/$H$2</f>
        <v>112.94117647058823</v>
      </c>
    </row>
    <row r="7" spans="1:8" ht="15.75">
      <c r="A7" s="50" t="s">
        <v>67</v>
      </c>
      <c r="B7" s="50" t="s">
        <v>135</v>
      </c>
      <c r="C7" s="50" t="s">
        <v>136</v>
      </c>
      <c r="D7" s="51" t="s">
        <v>37</v>
      </c>
      <c r="E7" s="50" t="s">
        <v>50</v>
      </c>
      <c r="F7" s="59">
        <v>31</v>
      </c>
      <c r="G7" s="29">
        <v>1.23125</v>
      </c>
      <c r="H7" s="24">
        <f t="shared" si="0"/>
        <v>14.117647058823529</v>
      </c>
    </row>
    <row r="8" spans="1:8" ht="15.75">
      <c r="A8" s="50" t="s">
        <v>67</v>
      </c>
      <c r="B8" s="50" t="s">
        <v>137</v>
      </c>
      <c r="C8" s="50" t="s">
        <v>138</v>
      </c>
      <c r="D8" s="51" t="s">
        <v>37</v>
      </c>
      <c r="E8" s="50" t="s">
        <v>50</v>
      </c>
      <c r="F8" s="59">
        <v>29</v>
      </c>
      <c r="G8" s="29">
        <v>1.1277777777777778</v>
      </c>
      <c r="H8" s="24">
        <f t="shared" si="0"/>
        <v>21.176470588235293</v>
      </c>
    </row>
    <row r="9" spans="1:8" ht="15.75">
      <c r="A9" s="64" t="s">
        <v>47</v>
      </c>
      <c r="B9" s="64" t="s">
        <v>139</v>
      </c>
      <c r="C9" s="64" t="s">
        <v>140</v>
      </c>
      <c r="D9" s="65" t="s">
        <v>21</v>
      </c>
      <c r="E9" s="64" t="s">
        <v>50</v>
      </c>
      <c r="F9" s="66">
        <v>1</v>
      </c>
      <c r="G9" s="67">
        <v>0.7645833333333334</v>
      </c>
      <c r="H9" s="68">
        <f t="shared" si="0"/>
        <v>120</v>
      </c>
    </row>
    <row r="10" spans="1:8" ht="15.75">
      <c r="A10" s="50" t="s">
        <v>47</v>
      </c>
      <c r="B10" s="50" t="s">
        <v>141</v>
      </c>
      <c r="C10" s="50" t="s">
        <v>142</v>
      </c>
      <c r="D10" s="51" t="s">
        <v>21</v>
      </c>
      <c r="E10" s="50" t="s">
        <v>50</v>
      </c>
      <c r="F10" s="59">
        <v>20</v>
      </c>
      <c r="G10" s="25">
        <v>0.9854166666666666</v>
      </c>
      <c r="H10" s="24">
        <f t="shared" si="0"/>
        <v>52.94117647058823</v>
      </c>
    </row>
    <row r="11" spans="1:8" ht="15.75">
      <c r="A11" s="21" t="s">
        <v>71</v>
      </c>
      <c r="B11" s="21" t="s">
        <v>143</v>
      </c>
      <c r="C11" s="21" t="s">
        <v>56</v>
      </c>
      <c r="D11" s="51" t="s">
        <v>37</v>
      </c>
      <c r="E11" s="50" t="s">
        <v>50</v>
      </c>
      <c r="F11" s="59">
        <v>27</v>
      </c>
      <c r="G11" s="29">
        <v>1.09375</v>
      </c>
      <c r="H11" s="24">
        <f t="shared" si="0"/>
        <v>28.235294117647058</v>
      </c>
    </row>
    <row r="12" spans="1:8" ht="15.75">
      <c r="A12" s="21" t="s">
        <v>71</v>
      </c>
      <c r="B12" s="21" t="s">
        <v>144</v>
      </c>
      <c r="C12" s="21" t="s">
        <v>145</v>
      </c>
      <c r="D12" s="51" t="s">
        <v>37</v>
      </c>
      <c r="E12" s="50" t="s">
        <v>50</v>
      </c>
      <c r="F12" s="59">
        <v>26</v>
      </c>
      <c r="G12" s="29">
        <v>1.0784722222222223</v>
      </c>
      <c r="H12" s="24">
        <f t="shared" si="0"/>
        <v>31.764705882352942</v>
      </c>
    </row>
    <row r="13" spans="1:8" ht="15.75">
      <c r="A13" s="69" t="s">
        <v>71</v>
      </c>
      <c r="B13" s="69" t="s">
        <v>144</v>
      </c>
      <c r="C13" s="69" t="s">
        <v>69</v>
      </c>
      <c r="D13" s="65" t="s">
        <v>37</v>
      </c>
      <c r="E13" s="64" t="s">
        <v>50</v>
      </c>
      <c r="F13" s="66">
        <v>4</v>
      </c>
      <c r="G13" s="67">
        <v>0.8243055555555556</v>
      </c>
      <c r="H13" s="68">
        <f t="shared" si="0"/>
        <v>109.41176470588235</v>
      </c>
    </row>
    <row r="14" spans="1:8" ht="15.75">
      <c r="A14" s="52" t="s">
        <v>68</v>
      </c>
      <c r="B14" s="52" t="s">
        <v>70</v>
      </c>
      <c r="C14" s="52" t="s">
        <v>146</v>
      </c>
      <c r="D14" s="51" t="s">
        <v>13</v>
      </c>
      <c r="E14" s="50" t="s">
        <v>50</v>
      </c>
      <c r="F14" s="59">
        <v>24</v>
      </c>
      <c r="G14" s="29">
        <v>1.0444444444444445</v>
      </c>
      <c r="H14" s="24">
        <f t="shared" si="0"/>
        <v>38.8235294117647</v>
      </c>
    </row>
    <row r="15" spans="1:8" ht="15.75">
      <c r="A15" s="70" t="s">
        <v>68</v>
      </c>
      <c r="B15" s="70" t="s">
        <v>147</v>
      </c>
      <c r="C15" s="70" t="s">
        <v>148</v>
      </c>
      <c r="D15" s="65" t="s">
        <v>13</v>
      </c>
      <c r="E15" s="64" t="s">
        <v>50</v>
      </c>
      <c r="F15" s="66">
        <v>18</v>
      </c>
      <c r="G15" s="67">
        <v>0.9513888888888888</v>
      </c>
      <c r="H15" s="68">
        <f t="shared" si="0"/>
        <v>60</v>
      </c>
    </row>
    <row r="16" spans="1:8" ht="15.75">
      <c r="A16" s="50" t="s">
        <v>149</v>
      </c>
      <c r="B16" s="50" t="s">
        <v>150</v>
      </c>
      <c r="C16" s="50" t="s">
        <v>72</v>
      </c>
      <c r="D16" s="51" t="s">
        <v>37</v>
      </c>
      <c r="E16" s="50" t="s">
        <v>50</v>
      </c>
      <c r="F16" s="59">
        <v>32</v>
      </c>
      <c r="G16" s="29">
        <v>1.28125</v>
      </c>
      <c r="H16" s="24">
        <f t="shared" si="0"/>
        <v>10.588235294117647</v>
      </c>
    </row>
    <row r="17" spans="1:8" ht="15.75">
      <c r="A17" s="70" t="s">
        <v>151</v>
      </c>
      <c r="B17" s="70" t="s">
        <v>66</v>
      </c>
      <c r="C17" s="70" t="s">
        <v>63</v>
      </c>
      <c r="D17" s="65" t="s">
        <v>21</v>
      </c>
      <c r="E17" s="64" t="s">
        <v>50</v>
      </c>
      <c r="F17" s="66">
        <v>9</v>
      </c>
      <c r="G17" s="67">
        <v>0.8770833333333333</v>
      </c>
      <c r="H17" s="68">
        <f t="shared" si="0"/>
        <v>91.76470588235294</v>
      </c>
    </row>
    <row r="18" spans="1:8" ht="15.75">
      <c r="A18" s="52" t="s">
        <v>57</v>
      </c>
      <c r="B18" s="52" t="s">
        <v>74</v>
      </c>
      <c r="C18" s="52" t="s">
        <v>152</v>
      </c>
      <c r="D18" s="51" t="s">
        <v>21</v>
      </c>
      <c r="E18" s="50" t="s">
        <v>50</v>
      </c>
      <c r="F18" s="59">
        <v>19</v>
      </c>
      <c r="G18" s="25">
        <v>0.9784722222222223</v>
      </c>
      <c r="H18" s="24">
        <f t="shared" si="0"/>
        <v>56.470588235294116</v>
      </c>
    </row>
    <row r="19" spans="1:8" ht="15.75">
      <c r="A19" s="70" t="s">
        <v>57</v>
      </c>
      <c r="B19" s="64" t="s">
        <v>153</v>
      </c>
      <c r="C19" s="64" t="s">
        <v>154</v>
      </c>
      <c r="D19" s="65" t="s">
        <v>21</v>
      </c>
      <c r="E19" s="64" t="s">
        <v>50</v>
      </c>
      <c r="F19" s="66">
        <v>12</v>
      </c>
      <c r="G19" s="67">
        <v>0.8895833333333334</v>
      </c>
      <c r="H19" s="68">
        <f t="shared" si="0"/>
        <v>81.17647058823529</v>
      </c>
    </row>
    <row r="20" spans="1:8" ht="15.75">
      <c r="A20" s="70" t="s">
        <v>57</v>
      </c>
      <c r="B20" s="64" t="s">
        <v>155</v>
      </c>
      <c r="C20" s="64" t="s">
        <v>156</v>
      </c>
      <c r="D20" s="65" t="s">
        <v>21</v>
      </c>
      <c r="E20" s="64" t="s">
        <v>50</v>
      </c>
      <c r="F20" s="66">
        <v>5</v>
      </c>
      <c r="G20" s="67">
        <v>0.8312499999999999</v>
      </c>
      <c r="H20" s="68">
        <f t="shared" si="0"/>
        <v>105.88235294117646</v>
      </c>
    </row>
    <row r="21" spans="1:8" ht="15.75">
      <c r="A21" s="64" t="s">
        <v>157</v>
      </c>
      <c r="B21" s="64" t="s">
        <v>158</v>
      </c>
      <c r="C21" s="64" t="s">
        <v>54</v>
      </c>
      <c r="D21" s="65" t="s">
        <v>13</v>
      </c>
      <c r="E21" s="64" t="s">
        <v>50</v>
      </c>
      <c r="F21" s="66">
        <v>2</v>
      </c>
      <c r="G21" s="67">
        <v>0.8055555555555555</v>
      </c>
      <c r="H21" s="68">
        <f t="shared" si="0"/>
        <v>116.47058823529412</v>
      </c>
    </row>
    <row r="22" spans="1:8" ht="15.75">
      <c r="A22" s="64" t="s">
        <v>6</v>
      </c>
      <c r="B22" s="64" t="s">
        <v>159</v>
      </c>
      <c r="C22" s="64" t="s">
        <v>160</v>
      </c>
      <c r="D22" s="65" t="s">
        <v>37</v>
      </c>
      <c r="E22" s="64" t="s">
        <v>50</v>
      </c>
      <c r="F22" s="66">
        <v>8</v>
      </c>
      <c r="G22" s="67">
        <v>0.873611111111111</v>
      </c>
      <c r="H22" s="68">
        <f t="shared" si="0"/>
        <v>95.29411764705883</v>
      </c>
    </row>
    <row r="23" spans="1:8" ht="15.75">
      <c r="A23" s="64" t="s">
        <v>6</v>
      </c>
      <c r="B23" s="64" t="s">
        <v>161</v>
      </c>
      <c r="C23" s="64" t="s">
        <v>162</v>
      </c>
      <c r="D23" s="65" t="s">
        <v>37</v>
      </c>
      <c r="E23" s="64" t="s">
        <v>50</v>
      </c>
      <c r="F23" s="66">
        <v>15</v>
      </c>
      <c r="G23" s="67">
        <v>0.9006944444444445</v>
      </c>
      <c r="H23" s="68">
        <f t="shared" si="0"/>
        <v>70.58823529411765</v>
      </c>
    </row>
    <row r="24" spans="1:8" ht="15.75">
      <c r="A24" s="50" t="s">
        <v>6</v>
      </c>
      <c r="B24" s="50" t="s">
        <v>163</v>
      </c>
      <c r="C24" s="50" t="s">
        <v>73</v>
      </c>
      <c r="D24" s="51" t="s">
        <v>37</v>
      </c>
      <c r="E24" s="50" t="s">
        <v>50</v>
      </c>
      <c r="F24" s="59">
        <v>30</v>
      </c>
      <c r="G24" s="29">
        <v>1.1861111111111111</v>
      </c>
      <c r="H24" s="24">
        <f t="shared" si="0"/>
        <v>17.647058823529413</v>
      </c>
    </row>
    <row r="25" spans="1:8" ht="15.75">
      <c r="A25" s="64" t="s">
        <v>6</v>
      </c>
      <c r="B25" s="64" t="s">
        <v>164</v>
      </c>
      <c r="C25" s="64" t="s">
        <v>59</v>
      </c>
      <c r="D25" s="65" t="s">
        <v>37</v>
      </c>
      <c r="E25" s="64" t="s">
        <v>50</v>
      </c>
      <c r="F25" s="66">
        <v>13</v>
      </c>
      <c r="G25" s="67">
        <v>0.8937499999999999</v>
      </c>
      <c r="H25" s="68">
        <f t="shared" si="0"/>
        <v>77.6470588235294</v>
      </c>
    </row>
    <row r="26" spans="1:8" ht="15.75">
      <c r="A26" s="64" t="s">
        <v>6</v>
      </c>
      <c r="B26" s="64" t="s">
        <v>165</v>
      </c>
      <c r="C26" s="64" t="s">
        <v>166</v>
      </c>
      <c r="D26" s="65" t="s">
        <v>37</v>
      </c>
      <c r="E26" s="64" t="s">
        <v>50</v>
      </c>
      <c r="F26" s="66">
        <v>11</v>
      </c>
      <c r="G26" s="67">
        <v>0.8881944444444444</v>
      </c>
      <c r="H26" s="68">
        <f t="shared" si="0"/>
        <v>84.70588235294117</v>
      </c>
    </row>
    <row r="27" spans="1:8" ht="15.75">
      <c r="A27" s="50" t="s">
        <v>167</v>
      </c>
      <c r="B27" s="50" t="s">
        <v>168</v>
      </c>
      <c r="C27" s="50" t="s">
        <v>169</v>
      </c>
      <c r="D27" s="51" t="s">
        <v>37</v>
      </c>
      <c r="E27" s="50" t="s">
        <v>50</v>
      </c>
      <c r="F27" s="59" t="s">
        <v>543</v>
      </c>
      <c r="G27" s="29"/>
      <c r="H27" s="24"/>
    </row>
    <row r="28" spans="1:8" ht="15.75">
      <c r="A28" s="50" t="s">
        <v>172</v>
      </c>
      <c r="B28" s="50" t="s">
        <v>170</v>
      </c>
      <c r="C28" s="50" t="s">
        <v>171</v>
      </c>
      <c r="D28" s="51" t="s">
        <v>21</v>
      </c>
      <c r="E28" s="50" t="s">
        <v>50</v>
      </c>
      <c r="F28" s="59">
        <v>25</v>
      </c>
      <c r="G28" s="29">
        <v>1.0729166666666667</v>
      </c>
      <c r="H28" s="24">
        <f t="shared" si="0"/>
        <v>35.294117647058826</v>
      </c>
    </row>
    <row r="29" spans="1:8" ht="15.75">
      <c r="A29" s="52" t="s">
        <v>40</v>
      </c>
      <c r="B29" s="52" t="s">
        <v>173</v>
      </c>
      <c r="C29" s="52" t="s">
        <v>174</v>
      </c>
      <c r="D29" s="51" t="s">
        <v>37</v>
      </c>
      <c r="E29" s="50" t="s">
        <v>50</v>
      </c>
      <c r="F29" s="59">
        <v>21</v>
      </c>
      <c r="G29" s="25">
        <v>0.9861111111111112</v>
      </c>
      <c r="H29" s="24">
        <f t="shared" si="0"/>
        <v>49.411764705882355</v>
      </c>
    </row>
    <row r="30" spans="1:8" ht="15.75">
      <c r="A30" s="52" t="s">
        <v>40</v>
      </c>
      <c r="B30" s="52" t="s">
        <v>175</v>
      </c>
      <c r="C30" s="52" t="s">
        <v>61</v>
      </c>
      <c r="D30" s="51" t="s">
        <v>37</v>
      </c>
      <c r="E30" s="50" t="s">
        <v>50</v>
      </c>
      <c r="F30" s="59" t="s">
        <v>543</v>
      </c>
      <c r="G30" s="25"/>
      <c r="H30" s="24"/>
    </row>
    <row r="31" spans="1:8" ht="15.75">
      <c r="A31" s="70" t="s">
        <v>40</v>
      </c>
      <c r="B31" s="70" t="s">
        <v>176</v>
      </c>
      <c r="C31" s="70" t="s">
        <v>177</v>
      </c>
      <c r="D31" s="65" t="s">
        <v>37</v>
      </c>
      <c r="E31" s="64" t="s">
        <v>50</v>
      </c>
      <c r="F31" s="66">
        <v>17</v>
      </c>
      <c r="G31" s="67">
        <v>0.9256944444444444</v>
      </c>
      <c r="H31" s="68">
        <f t="shared" si="0"/>
        <v>63.529411764705884</v>
      </c>
    </row>
    <row r="32" spans="1:8" ht="15.75">
      <c r="A32" s="52" t="s">
        <v>40</v>
      </c>
      <c r="B32" s="52" t="s">
        <v>178</v>
      </c>
      <c r="C32" s="52" t="s">
        <v>59</v>
      </c>
      <c r="D32" s="51" t="s">
        <v>37</v>
      </c>
      <c r="E32" s="50" t="s">
        <v>50</v>
      </c>
      <c r="F32" s="59">
        <v>33</v>
      </c>
      <c r="G32" s="29">
        <v>1.3125</v>
      </c>
      <c r="H32" s="24">
        <f t="shared" si="0"/>
        <v>7.0588235294117645</v>
      </c>
    </row>
    <row r="33" spans="1:8" ht="15.75">
      <c r="A33" s="64" t="s">
        <v>58</v>
      </c>
      <c r="B33" s="64" t="s">
        <v>179</v>
      </c>
      <c r="C33" s="64" t="s">
        <v>180</v>
      </c>
      <c r="D33" s="65" t="s">
        <v>21</v>
      </c>
      <c r="E33" s="64" t="s">
        <v>50</v>
      </c>
      <c r="F33" s="66">
        <v>7</v>
      </c>
      <c r="G33" s="67">
        <v>0.8569444444444444</v>
      </c>
      <c r="H33" s="68">
        <f t="shared" si="0"/>
        <v>98.82352941176471</v>
      </c>
    </row>
    <row r="34" spans="1:8" ht="15.75">
      <c r="A34" s="64" t="s">
        <v>58</v>
      </c>
      <c r="B34" s="64" t="s">
        <v>60</v>
      </c>
      <c r="C34" s="64" t="s">
        <v>53</v>
      </c>
      <c r="D34" s="65" t="s">
        <v>21</v>
      </c>
      <c r="E34" s="64" t="s">
        <v>50</v>
      </c>
      <c r="F34" s="66">
        <v>6</v>
      </c>
      <c r="G34" s="67">
        <v>0.8340277777777777</v>
      </c>
      <c r="H34" s="68">
        <f t="shared" si="0"/>
        <v>102.3529411764706</v>
      </c>
    </row>
    <row r="35" spans="1:8" ht="15.75">
      <c r="A35" s="64" t="s">
        <v>58</v>
      </c>
      <c r="B35" s="64" t="s">
        <v>82</v>
      </c>
      <c r="C35" s="64" t="s">
        <v>181</v>
      </c>
      <c r="D35" s="65" t="s">
        <v>21</v>
      </c>
      <c r="E35" s="64" t="s">
        <v>50</v>
      </c>
      <c r="F35" s="66">
        <v>14</v>
      </c>
      <c r="G35" s="67">
        <v>0.8979166666666667</v>
      </c>
      <c r="H35" s="68">
        <f t="shared" si="0"/>
        <v>74.11764705882354</v>
      </c>
    </row>
    <row r="36" spans="1:8" ht="15.75">
      <c r="A36" s="55" t="s">
        <v>58</v>
      </c>
      <c r="B36" s="55" t="s">
        <v>182</v>
      </c>
      <c r="C36" s="55" t="s">
        <v>183</v>
      </c>
      <c r="D36" s="51" t="s">
        <v>21</v>
      </c>
      <c r="E36" s="50" t="s">
        <v>50</v>
      </c>
      <c r="F36" s="59">
        <v>22</v>
      </c>
      <c r="G36" s="29">
        <v>1.0145833333333334</v>
      </c>
      <c r="H36" s="24">
        <f t="shared" si="0"/>
        <v>45.88235294117647</v>
      </c>
    </row>
    <row r="37" spans="1:8" ht="15.75">
      <c r="A37" s="55" t="s">
        <v>58</v>
      </c>
      <c r="B37" s="55" t="s">
        <v>184</v>
      </c>
      <c r="C37" s="55" t="s">
        <v>48</v>
      </c>
      <c r="D37" s="51" t="s">
        <v>21</v>
      </c>
      <c r="E37" s="50" t="s">
        <v>50</v>
      </c>
      <c r="F37" s="59">
        <v>23</v>
      </c>
      <c r="G37" s="29">
        <v>1.0166666666666666</v>
      </c>
      <c r="H37" s="24">
        <f t="shared" si="0"/>
        <v>42.35294117647059</v>
      </c>
    </row>
    <row r="38" spans="1:8" ht="15.75">
      <c r="A38" s="71" t="s">
        <v>7</v>
      </c>
      <c r="B38" s="71" t="s">
        <v>185</v>
      </c>
      <c r="C38" s="71" t="s">
        <v>61</v>
      </c>
      <c r="D38" s="65" t="s">
        <v>13</v>
      </c>
      <c r="E38" s="64" t="s">
        <v>50</v>
      </c>
      <c r="F38" s="66">
        <v>16</v>
      </c>
      <c r="G38" s="67">
        <v>0.9138888888888889</v>
      </c>
      <c r="H38" s="68">
        <f t="shared" si="0"/>
        <v>67.05882352941177</v>
      </c>
    </row>
    <row r="39" spans="1:8" ht="15.75">
      <c r="A39" s="52" t="s">
        <v>19</v>
      </c>
      <c r="B39" s="52" t="s">
        <v>499</v>
      </c>
      <c r="C39" s="52" t="s">
        <v>500</v>
      </c>
      <c r="D39" s="28" t="s">
        <v>37</v>
      </c>
      <c r="E39" s="61" t="s">
        <v>50</v>
      </c>
      <c r="F39" s="59">
        <v>28</v>
      </c>
      <c r="G39" s="29">
        <v>1.10625</v>
      </c>
      <c r="H39" s="24">
        <f t="shared" si="0"/>
        <v>24.705882352941178</v>
      </c>
    </row>
    <row r="40" spans="1:8" ht="15.75">
      <c r="A40" s="26" t="s">
        <v>40</v>
      </c>
      <c r="B40" s="28" t="s">
        <v>537</v>
      </c>
      <c r="C40" s="28" t="s">
        <v>538</v>
      </c>
      <c r="D40" s="28" t="s">
        <v>37</v>
      </c>
      <c r="E40" s="50" t="s">
        <v>50</v>
      </c>
      <c r="F40" s="59">
        <v>34</v>
      </c>
      <c r="G40" s="29">
        <v>1.3138888888888889</v>
      </c>
      <c r="H40" s="24">
        <f t="shared" si="0"/>
        <v>3.5294117647058822</v>
      </c>
    </row>
    <row r="41" spans="1:8" ht="15.75">
      <c r="A41" s="26"/>
      <c r="B41" s="27"/>
      <c r="C41" s="27"/>
      <c r="D41" s="28"/>
      <c r="E41" s="26"/>
      <c r="F41" s="24"/>
      <c r="G41" s="25"/>
      <c r="H41" s="24"/>
    </row>
    <row r="42" spans="1:8" ht="15.75">
      <c r="A42" s="26"/>
      <c r="B42" s="27"/>
      <c r="C42" s="27"/>
      <c r="D42" s="28"/>
      <c r="E42" s="26"/>
      <c r="F42" s="24"/>
      <c r="G42" s="25"/>
      <c r="H42" s="24"/>
    </row>
    <row r="43" spans="1:8" ht="15.75">
      <c r="A43" s="26"/>
      <c r="B43" s="27"/>
      <c r="C43" s="27"/>
      <c r="D43" s="28"/>
      <c r="E43" s="26"/>
      <c r="F43" s="24"/>
      <c r="G43" s="25"/>
      <c r="H43" s="24"/>
    </row>
    <row r="44" spans="1:8" ht="15.75">
      <c r="A44" s="26"/>
      <c r="B44" s="27"/>
      <c r="C44" s="27"/>
      <c r="D44" s="28"/>
      <c r="E44" s="26"/>
      <c r="F44" s="24"/>
      <c r="G44" s="25"/>
      <c r="H44" s="24"/>
    </row>
    <row r="45" spans="1:8" ht="15.75">
      <c r="A45" s="26"/>
      <c r="B45" s="27"/>
      <c r="C45" s="27"/>
      <c r="D45" s="28"/>
      <c r="E45" s="26"/>
      <c r="F45" s="24"/>
      <c r="G45" s="25"/>
      <c r="H45" s="24"/>
    </row>
    <row r="46" spans="1:8" ht="15.75">
      <c r="A46" s="26"/>
      <c r="B46" s="27"/>
      <c r="C46" s="27"/>
      <c r="D46" s="28"/>
      <c r="E46" s="26"/>
      <c r="F46" s="24"/>
      <c r="G46" s="25"/>
      <c r="H46" s="24"/>
    </row>
    <row r="47" spans="1:8" ht="15.75">
      <c r="A47" s="26"/>
      <c r="B47" s="27"/>
      <c r="C47" s="27"/>
      <c r="D47" s="30"/>
      <c r="E47" s="26"/>
      <c r="F47" s="24"/>
      <c r="G47" s="25"/>
      <c r="H47" s="24"/>
    </row>
    <row r="48" spans="1:8" ht="15.75">
      <c r="A48" s="26"/>
      <c r="B48" s="27"/>
      <c r="C48" s="27"/>
      <c r="D48" s="30"/>
      <c r="E48" s="26"/>
      <c r="F48" s="24"/>
      <c r="G48" s="25"/>
      <c r="H48" s="24"/>
    </row>
    <row r="49" spans="1:8" ht="15.75">
      <c r="A49" s="26"/>
      <c r="B49" s="27"/>
      <c r="C49" s="27"/>
      <c r="D49" s="30"/>
      <c r="E49" s="26"/>
      <c r="F49" s="24"/>
      <c r="G49" s="24"/>
      <c r="H49" s="24"/>
    </row>
    <row r="50" spans="1:8" ht="15.75">
      <c r="A50" s="26"/>
      <c r="B50" s="27"/>
      <c r="C50" s="27"/>
      <c r="D50" s="30"/>
      <c r="E50" s="26"/>
      <c r="F50" s="24"/>
      <c r="G50" s="25"/>
      <c r="H50" s="24"/>
    </row>
    <row r="51" spans="1:8" ht="15.75">
      <c r="A51" s="31"/>
      <c r="B51" s="27"/>
      <c r="C51" s="27"/>
      <c r="D51" s="30"/>
      <c r="E51" s="26"/>
      <c r="F51" s="24"/>
      <c r="G51" s="25"/>
      <c r="H51" s="24"/>
    </row>
    <row r="52" spans="1:8" ht="15.75">
      <c r="A52" s="31"/>
      <c r="B52" s="27"/>
      <c r="C52" s="27"/>
      <c r="D52" s="30"/>
      <c r="E52" s="26"/>
      <c r="F52" s="24"/>
      <c r="G52" s="25"/>
      <c r="H52" s="24"/>
    </row>
    <row r="53" spans="1:8" ht="15.75">
      <c r="A53" s="31"/>
      <c r="B53" s="27"/>
      <c r="C53" s="27"/>
      <c r="D53" s="30"/>
      <c r="E53" s="26"/>
      <c r="F53" s="24"/>
      <c r="G53" s="29"/>
      <c r="H53" s="24"/>
    </row>
    <row r="54" spans="1:8" ht="15.75">
      <c r="A54" s="31"/>
      <c r="B54" s="27"/>
      <c r="C54" s="27"/>
      <c r="D54" s="30"/>
      <c r="E54" s="26"/>
      <c r="F54" s="24"/>
      <c r="G54" s="25"/>
      <c r="H54" s="24"/>
    </row>
    <row r="55" spans="1:8" ht="15.75">
      <c r="A55" s="31"/>
      <c r="B55" s="27"/>
      <c r="C55" s="27"/>
      <c r="D55" s="30"/>
      <c r="E55" s="26"/>
      <c r="F55" s="24"/>
      <c r="G55" s="29"/>
      <c r="H55" s="24"/>
    </row>
    <row r="56" spans="1:8" ht="15.75">
      <c r="A56" s="31"/>
      <c r="B56" s="32"/>
      <c r="C56" s="32"/>
      <c r="D56" s="30"/>
      <c r="E56" s="26"/>
      <c r="F56" s="24"/>
      <c r="G56" s="29"/>
      <c r="H56" s="24"/>
    </row>
    <row r="57" spans="1:8" ht="15.75">
      <c r="A57" s="31"/>
      <c r="B57" s="22"/>
      <c r="C57" s="22"/>
      <c r="D57" s="30"/>
      <c r="E57" s="26"/>
      <c r="F57" s="24"/>
      <c r="G57" s="29"/>
      <c r="H57" s="24"/>
    </row>
    <row r="58" spans="1:8" ht="15.75">
      <c r="A58" s="31"/>
      <c r="B58" s="27"/>
      <c r="C58" s="27"/>
      <c r="D58" s="30"/>
      <c r="E58" s="26"/>
      <c r="F58" s="24"/>
      <c r="G58" s="25"/>
      <c r="H58" s="24"/>
    </row>
    <row r="59" spans="1:8" ht="15.75">
      <c r="A59" s="33"/>
      <c r="B59" s="34"/>
      <c r="C59" s="34"/>
      <c r="D59" s="33"/>
      <c r="E59" s="33"/>
      <c r="F59" s="24"/>
      <c r="G59" s="25"/>
      <c r="H59" s="24"/>
    </row>
    <row r="60" spans="1:8" ht="15.75">
      <c r="A60" s="35"/>
      <c r="B60" s="22"/>
      <c r="C60" s="22"/>
      <c r="D60" s="36"/>
      <c r="E60" s="21"/>
      <c r="F60" s="37"/>
      <c r="G60" s="25"/>
      <c r="H60" s="2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2" width="17.625" style="0" customWidth="1"/>
    <col min="3" max="3" width="12.25390625" style="0" customWidth="1"/>
    <col min="4" max="4" width="12.625" style="0" customWidth="1"/>
    <col min="5" max="5" width="13.75390625" style="0" customWidth="1"/>
  </cols>
  <sheetData>
    <row r="1" spans="2:6" ht="15">
      <c r="B1" s="2" t="s">
        <v>535</v>
      </c>
      <c r="F1" s="5"/>
    </row>
    <row r="2" spans="6:8" ht="12.75">
      <c r="F2" s="5"/>
      <c r="G2" s="1" t="s">
        <v>529</v>
      </c>
      <c r="H2" s="1"/>
    </row>
    <row r="3" spans="1:8" ht="15.75">
      <c r="A3" s="10" t="s">
        <v>9</v>
      </c>
      <c r="B3" s="3" t="s">
        <v>45</v>
      </c>
      <c r="C3" s="3" t="s">
        <v>46</v>
      </c>
      <c r="D3" s="3" t="s">
        <v>10</v>
      </c>
      <c r="E3" s="3" t="s">
        <v>49</v>
      </c>
      <c r="F3" s="3" t="s">
        <v>38</v>
      </c>
      <c r="G3" s="3" t="s">
        <v>11</v>
      </c>
      <c r="H3" s="3" t="s">
        <v>12</v>
      </c>
    </row>
    <row r="4" spans="1:8" ht="15.75">
      <c r="A4" s="50" t="s">
        <v>530</v>
      </c>
      <c r="B4" s="50" t="s">
        <v>532</v>
      </c>
      <c r="C4" s="50" t="s">
        <v>487</v>
      </c>
      <c r="D4" s="51" t="s">
        <v>21</v>
      </c>
      <c r="E4" s="50" t="s">
        <v>528</v>
      </c>
      <c r="F4" s="59">
        <v>1</v>
      </c>
      <c r="G4" s="25">
        <v>0.48680555555555555</v>
      </c>
      <c r="H4" s="24"/>
    </row>
    <row r="5" spans="1:8" ht="15.75">
      <c r="A5" s="50" t="s">
        <v>531</v>
      </c>
      <c r="B5" s="50" t="s">
        <v>533</v>
      </c>
      <c r="C5" s="50" t="s">
        <v>534</v>
      </c>
      <c r="D5" s="51" t="s">
        <v>37</v>
      </c>
      <c r="E5" s="50" t="s">
        <v>528</v>
      </c>
      <c r="F5" s="59" t="s">
        <v>543</v>
      </c>
      <c r="G5" s="25"/>
      <c r="H5" s="24"/>
    </row>
    <row r="6" spans="1:8" ht="15.75">
      <c r="A6" s="50"/>
      <c r="B6" s="50"/>
      <c r="C6" s="50"/>
      <c r="D6" s="51"/>
      <c r="E6" s="50"/>
      <c r="F6" s="59"/>
      <c r="G6" s="25"/>
      <c r="H6" s="2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41">
      <selection activeCell="G64" sqref="G64"/>
    </sheetView>
  </sheetViews>
  <sheetFormatPr defaultColWidth="11.00390625" defaultRowHeight="12.75"/>
  <cols>
    <col min="1" max="1" width="22.375" style="0" customWidth="1"/>
    <col min="2" max="2" width="21.25390625" style="0" customWidth="1"/>
    <col min="3" max="3" width="19.125" style="0" customWidth="1"/>
    <col min="4" max="6" width="12.625" style="0" customWidth="1"/>
    <col min="7" max="7" width="12.875" style="0" customWidth="1"/>
  </cols>
  <sheetData>
    <row r="1" spans="1:8" ht="15">
      <c r="A1" s="12"/>
      <c r="B1" s="13" t="s">
        <v>14</v>
      </c>
      <c r="C1" s="12"/>
      <c r="D1" s="12"/>
      <c r="E1" s="12"/>
      <c r="F1" s="12"/>
      <c r="G1" s="12"/>
      <c r="H1" s="12"/>
    </row>
    <row r="2" spans="1:8" ht="12.75" customHeight="1">
      <c r="A2" s="12"/>
      <c r="B2" s="12"/>
      <c r="C2" s="12"/>
      <c r="D2" s="12"/>
      <c r="E2" s="12"/>
      <c r="F2" s="12"/>
      <c r="G2" s="15" t="s">
        <v>81</v>
      </c>
      <c r="H2" s="15">
        <v>44</v>
      </c>
    </row>
    <row r="3" spans="1:8" ht="15.75">
      <c r="A3" s="7" t="s">
        <v>9</v>
      </c>
      <c r="B3" s="14" t="s">
        <v>45</v>
      </c>
      <c r="C3" s="14" t="s">
        <v>46</v>
      </c>
      <c r="D3" s="14" t="s">
        <v>10</v>
      </c>
      <c r="E3" s="14" t="s">
        <v>49</v>
      </c>
      <c r="F3" s="14" t="s">
        <v>38</v>
      </c>
      <c r="G3" s="14" t="s">
        <v>11</v>
      </c>
      <c r="H3" s="14" t="s">
        <v>12</v>
      </c>
    </row>
    <row r="4" spans="1:8" ht="15.75">
      <c r="A4" s="64" t="s">
        <v>52</v>
      </c>
      <c r="B4" s="64" t="s">
        <v>186</v>
      </c>
      <c r="C4" s="64" t="s">
        <v>62</v>
      </c>
      <c r="D4" s="65" t="s">
        <v>13</v>
      </c>
      <c r="E4" s="72" t="s">
        <v>283</v>
      </c>
      <c r="F4" s="68">
        <v>3</v>
      </c>
      <c r="G4" s="67">
        <v>0.6673611111111111</v>
      </c>
      <c r="H4" s="68">
        <f aca="true" t="shared" si="0" ref="H4:H37">($H$2+1-F4)*120/$H$2</f>
        <v>114.54545454545455</v>
      </c>
    </row>
    <row r="5" spans="1:8" ht="15.75">
      <c r="A5" s="64" t="s">
        <v>47</v>
      </c>
      <c r="B5" s="64" t="s">
        <v>187</v>
      </c>
      <c r="C5" s="64" t="s">
        <v>188</v>
      </c>
      <c r="D5" s="65" t="s">
        <v>21</v>
      </c>
      <c r="E5" s="72" t="s">
        <v>283</v>
      </c>
      <c r="F5" s="68">
        <v>7</v>
      </c>
      <c r="G5" s="67">
        <v>0.71875</v>
      </c>
      <c r="H5" s="68">
        <f t="shared" si="0"/>
        <v>103.63636363636364</v>
      </c>
    </row>
    <row r="6" spans="1:8" ht="15.75">
      <c r="A6" s="64" t="s">
        <v>47</v>
      </c>
      <c r="B6" s="64" t="s">
        <v>189</v>
      </c>
      <c r="C6" s="64" t="s">
        <v>190</v>
      </c>
      <c r="D6" s="65" t="s">
        <v>21</v>
      </c>
      <c r="E6" s="72" t="s">
        <v>283</v>
      </c>
      <c r="F6" s="68">
        <v>4</v>
      </c>
      <c r="G6" s="67">
        <v>0.7041666666666666</v>
      </c>
      <c r="H6" s="68">
        <f t="shared" si="0"/>
        <v>111.81818181818181</v>
      </c>
    </row>
    <row r="7" spans="1:8" ht="15.75">
      <c r="A7" s="72" t="s">
        <v>71</v>
      </c>
      <c r="B7" s="72" t="s">
        <v>163</v>
      </c>
      <c r="C7" s="72" t="s">
        <v>194</v>
      </c>
      <c r="D7" s="65" t="s">
        <v>37</v>
      </c>
      <c r="E7" s="72" t="s">
        <v>283</v>
      </c>
      <c r="F7" s="68">
        <v>2</v>
      </c>
      <c r="G7" s="67">
        <v>0.6659722222222222</v>
      </c>
      <c r="H7" s="68">
        <f t="shared" si="0"/>
        <v>117.27272727272727</v>
      </c>
    </row>
    <row r="8" spans="1:8" ht="15.75">
      <c r="A8" s="33" t="s">
        <v>71</v>
      </c>
      <c r="B8" s="33" t="s">
        <v>191</v>
      </c>
      <c r="C8" s="33" t="s">
        <v>195</v>
      </c>
      <c r="D8" s="51" t="s">
        <v>37</v>
      </c>
      <c r="E8" s="33" t="s">
        <v>283</v>
      </c>
      <c r="F8" s="63" t="s">
        <v>543</v>
      </c>
      <c r="G8" s="83"/>
      <c r="H8" s="24"/>
    </row>
    <row r="9" spans="1:8" ht="15.75">
      <c r="A9" s="33" t="s">
        <v>71</v>
      </c>
      <c r="B9" s="33" t="s">
        <v>192</v>
      </c>
      <c r="C9" s="33" t="s">
        <v>196</v>
      </c>
      <c r="D9" s="51" t="s">
        <v>37</v>
      </c>
      <c r="E9" s="33" t="s">
        <v>283</v>
      </c>
      <c r="F9" s="63" t="s">
        <v>543</v>
      </c>
      <c r="G9" s="83"/>
      <c r="H9" s="24"/>
    </row>
    <row r="10" spans="1:8" ht="15.75">
      <c r="A10" s="33" t="s">
        <v>71</v>
      </c>
      <c r="B10" s="33" t="s">
        <v>193</v>
      </c>
      <c r="C10" s="33" t="s">
        <v>197</v>
      </c>
      <c r="D10" s="51" t="s">
        <v>37</v>
      </c>
      <c r="E10" s="33" t="s">
        <v>283</v>
      </c>
      <c r="F10" s="63" t="s">
        <v>543</v>
      </c>
      <c r="G10" s="83"/>
      <c r="H10" s="24"/>
    </row>
    <row r="11" spans="1:8" ht="15.75">
      <c r="A11" s="52" t="s">
        <v>68</v>
      </c>
      <c r="B11" s="52" t="s">
        <v>198</v>
      </c>
      <c r="C11" s="52" t="s">
        <v>199</v>
      </c>
      <c r="D11" s="51" t="s">
        <v>13</v>
      </c>
      <c r="E11" s="33" t="s">
        <v>283</v>
      </c>
      <c r="F11" s="24">
        <v>39</v>
      </c>
      <c r="G11" s="29">
        <v>1.0618055555555557</v>
      </c>
      <c r="H11" s="24">
        <f t="shared" si="0"/>
        <v>16.363636363636363</v>
      </c>
    </row>
    <row r="12" spans="1:8" ht="15.75">
      <c r="A12" s="52" t="s">
        <v>68</v>
      </c>
      <c r="B12" s="52" t="s">
        <v>341</v>
      </c>
      <c r="C12" s="52" t="s">
        <v>342</v>
      </c>
      <c r="D12" s="51" t="s">
        <v>13</v>
      </c>
      <c r="E12" s="33" t="s">
        <v>283</v>
      </c>
      <c r="F12" s="24">
        <v>40</v>
      </c>
      <c r="G12" s="29">
        <v>1.065972222222222</v>
      </c>
      <c r="H12" s="24">
        <f t="shared" si="0"/>
        <v>13.636363636363637</v>
      </c>
    </row>
    <row r="13" spans="1:8" ht="15.75">
      <c r="A13" s="52" t="s">
        <v>68</v>
      </c>
      <c r="B13" s="52" t="s">
        <v>198</v>
      </c>
      <c r="C13" s="52" t="s">
        <v>200</v>
      </c>
      <c r="D13" s="51" t="s">
        <v>13</v>
      </c>
      <c r="E13" s="33" t="s">
        <v>283</v>
      </c>
      <c r="F13" s="24">
        <v>32</v>
      </c>
      <c r="G13" s="25">
        <v>0.9131944444444445</v>
      </c>
      <c r="H13" s="24">
        <f t="shared" si="0"/>
        <v>35.45454545454545</v>
      </c>
    </row>
    <row r="14" spans="1:8" ht="15" customHeight="1">
      <c r="A14" s="50" t="s">
        <v>149</v>
      </c>
      <c r="B14" s="50" t="s">
        <v>201</v>
      </c>
      <c r="C14" s="50" t="s">
        <v>202</v>
      </c>
      <c r="D14" s="51" t="s">
        <v>37</v>
      </c>
      <c r="E14" s="33" t="s">
        <v>283</v>
      </c>
      <c r="F14" s="24">
        <v>24</v>
      </c>
      <c r="G14" s="25">
        <v>0.8319444444444444</v>
      </c>
      <c r="H14" s="24">
        <f t="shared" si="0"/>
        <v>57.27272727272727</v>
      </c>
    </row>
    <row r="15" spans="1:8" ht="15.75">
      <c r="A15" s="52" t="s">
        <v>151</v>
      </c>
      <c r="B15" s="52" t="s">
        <v>203</v>
      </c>
      <c r="C15" s="52" t="s">
        <v>204</v>
      </c>
      <c r="D15" s="51" t="s">
        <v>21</v>
      </c>
      <c r="E15" s="33" t="s">
        <v>283</v>
      </c>
      <c r="F15" s="24">
        <v>19</v>
      </c>
      <c r="G15" s="25">
        <v>0.7659722222222222</v>
      </c>
      <c r="H15" s="24">
        <f t="shared" si="0"/>
        <v>70.9090909090909</v>
      </c>
    </row>
    <row r="16" spans="1:8" ht="15.75">
      <c r="A16" s="70" t="s">
        <v>151</v>
      </c>
      <c r="B16" s="70" t="s">
        <v>205</v>
      </c>
      <c r="C16" s="70" t="s">
        <v>206</v>
      </c>
      <c r="D16" s="65" t="s">
        <v>21</v>
      </c>
      <c r="E16" s="72" t="s">
        <v>283</v>
      </c>
      <c r="F16" s="68">
        <v>8</v>
      </c>
      <c r="G16" s="67">
        <v>0.720138888888889</v>
      </c>
      <c r="H16" s="68">
        <f t="shared" si="0"/>
        <v>100.9090909090909</v>
      </c>
    </row>
    <row r="17" spans="1:8" ht="15.75">
      <c r="A17" s="70" t="s">
        <v>151</v>
      </c>
      <c r="B17" s="70" t="s">
        <v>207</v>
      </c>
      <c r="C17" s="70" t="s">
        <v>208</v>
      </c>
      <c r="D17" s="65" t="s">
        <v>21</v>
      </c>
      <c r="E17" s="72" t="s">
        <v>283</v>
      </c>
      <c r="F17" s="68">
        <v>1</v>
      </c>
      <c r="G17" s="67">
        <v>0.6638888888888889</v>
      </c>
      <c r="H17" s="68">
        <f t="shared" si="0"/>
        <v>120</v>
      </c>
    </row>
    <row r="18" spans="1:8" ht="15.75">
      <c r="A18" s="50" t="s">
        <v>6</v>
      </c>
      <c r="B18" s="50" t="s">
        <v>209</v>
      </c>
      <c r="C18" s="50" t="s">
        <v>210</v>
      </c>
      <c r="D18" s="51" t="s">
        <v>37</v>
      </c>
      <c r="E18" s="33" t="s">
        <v>283</v>
      </c>
      <c r="F18" s="24">
        <v>23</v>
      </c>
      <c r="G18" s="25">
        <v>0.8250000000000001</v>
      </c>
      <c r="H18" s="24">
        <f t="shared" si="0"/>
        <v>60</v>
      </c>
    </row>
    <row r="19" spans="1:8" ht="15.75">
      <c r="A19" s="50" t="s">
        <v>6</v>
      </c>
      <c r="B19" s="50" t="s">
        <v>211</v>
      </c>
      <c r="C19" s="50" t="s">
        <v>212</v>
      </c>
      <c r="D19" s="51" t="s">
        <v>37</v>
      </c>
      <c r="E19" s="33" t="s">
        <v>283</v>
      </c>
      <c r="F19" s="63" t="s">
        <v>543</v>
      </c>
      <c r="G19" s="83"/>
      <c r="H19" s="24"/>
    </row>
    <row r="20" spans="1:8" ht="15.75">
      <c r="A20" s="64" t="s">
        <v>6</v>
      </c>
      <c r="B20" s="64" t="s">
        <v>213</v>
      </c>
      <c r="C20" s="64" t="s">
        <v>214</v>
      </c>
      <c r="D20" s="65" t="s">
        <v>37</v>
      </c>
      <c r="E20" s="72" t="s">
        <v>283</v>
      </c>
      <c r="F20" s="68">
        <v>16</v>
      </c>
      <c r="G20" s="67">
        <v>0.75</v>
      </c>
      <c r="H20" s="68">
        <f t="shared" si="0"/>
        <v>79.0909090909091</v>
      </c>
    </row>
    <row r="21" spans="1:8" ht="15.75">
      <c r="A21" s="64" t="s">
        <v>6</v>
      </c>
      <c r="B21" s="64" t="s">
        <v>215</v>
      </c>
      <c r="C21" s="64" t="s">
        <v>56</v>
      </c>
      <c r="D21" s="65" t="s">
        <v>37</v>
      </c>
      <c r="E21" s="72" t="s">
        <v>283</v>
      </c>
      <c r="F21" s="68">
        <v>9</v>
      </c>
      <c r="G21" s="67">
        <v>0.7256944444444445</v>
      </c>
      <c r="H21" s="68">
        <f t="shared" si="0"/>
        <v>98.18181818181819</v>
      </c>
    </row>
    <row r="22" spans="1:8" ht="15.75">
      <c r="A22" s="64" t="s">
        <v>6</v>
      </c>
      <c r="B22" s="64" t="s">
        <v>159</v>
      </c>
      <c r="C22" s="64" t="s">
        <v>216</v>
      </c>
      <c r="D22" s="65" t="s">
        <v>37</v>
      </c>
      <c r="E22" s="72" t="s">
        <v>283</v>
      </c>
      <c r="F22" s="68">
        <v>14</v>
      </c>
      <c r="G22" s="67">
        <v>0.7479166666666667</v>
      </c>
      <c r="H22" s="68">
        <f t="shared" si="0"/>
        <v>84.54545454545455</v>
      </c>
    </row>
    <row r="23" spans="1:8" ht="15.75">
      <c r="A23" s="64" t="s">
        <v>6</v>
      </c>
      <c r="B23" s="64" t="s">
        <v>217</v>
      </c>
      <c r="C23" s="64" t="s">
        <v>218</v>
      </c>
      <c r="D23" s="65" t="s">
        <v>37</v>
      </c>
      <c r="E23" s="72" t="s">
        <v>283</v>
      </c>
      <c r="F23" s="68">
        <v>17</v>
      </c>
      <c r="G23" s="67">
        <v>0.7611111111111111</v>
      </c>
      <c r="H23" s="68">
        <f t="shared" si="0"/>
        <v>76.36363636363636</v>
      </c>
    </row>
    <row r="24" spans="1:8" ht="15.75">
      <c r="A24" s="50"/>
      <c r="B24" s="50"/>
      <c r="C24" s="50"/>
      <c r="D24" s="51"/>
      <c r="E24" s="33"/>
      <c r="F24" s="24"/>
      <c r="G24" s="83"/>
      <c r="H24" s="24"/>
    </row>
    <row r="25" spans="1:8" ht="15.75">
      <c r="A25" s="64" t="s">
        <v>167</v>
      </c>
      <c r="B25" s="64" t="s">
        <v>221</v>
      </c>
      <c r="C25" s="64" t="s">
        <v>222</v>
      </c>
      <c r="D25" s="65" t="s">
        <v>37</v>
      </c>
      <c r="E25" s="72" t="s">
        <v>283</v>
      </c>
      <c r="F25" s="68">
        <v>6</v>
      </c>
      <c r="G25" s="67">
        <v>0.71875</v>
      </c>
      <c r="H25" s="68">
        <f t="shared" si="0"/>
        <v>106.36363636363636</v>
      </c>
    </row>
    <row r="26" spans="1:8" ht="15.75">
      <c r="A26" s="50" t="s">
        <v>167</v>
      </c>
      <c r="B26" s="50" t="s">
        <v>363</v>
      </c>
      <c r="C26" s="50" t="s">
        <v>364</v>
      </c>
      <c r="D26" s="51" t="s">
        <v>37</v>
      </c>
      <c r="E26" s="33" t="s">
        <v>283</v>
      </c>
      <c r="F26" s="63" t="s">
        <v>543</v>
      </c>
      <c r="G26" s="83"/>
      <c r="H26" s="24"/>
    </row>
    <row r="27" spans="1:8" ht="15.75">
      <c r="A27" s="64" t="s">
        <v>167</v>
      </c>
      <c r="B27" s="64" t="s">
        <v>223</v>
      </c>
      <c r="C27" s="64" t="s">
        <v>224</v>
      </c>
      <c r="D27" s="65" t="s">
        <v>37</v>
      </c>
      <c r="E27" s="72" t="s">
        <v>283</v>
      </c>
      <c r="F27" s="68">
        <v>11</v>
      </c>
      <c r="G27" s="67">
        <v>0.7409722222222223</v>
      </c>
      <c r="H27" s="68">
        <f t="shared" si="0"/>
        <v>92.72727272727273</v>
      </c>
    </row>
    <row r="28" spans="1:8" ht="15.75">
      <c r="A28" s="50" t="s">
        <v>225</v>
      </c>
      <c r="B28" s="52" t="s">
        <v>226</v>
      </c>
      <c r="C28" s="52" t="s">
        <v>227</v>
      </c>
      <c r="D28" s="51" t="s">
        <v>13</v>
      </c>
      <c r="E28" s="33" t="s">
        <v>283</v>
      </c>
      <c r="F28" s="24">
        <v>20</v>
      </c>
      <c r="G28" s="25">
        <v>0.7687499999999999</v>
      </c>
      <c r="H28" s="24">
        <f t="shared" si="0"/>
        <v>68.18181818181819</v>
      </c>
    </row>
    <row r="29" spans="1:8" ht="15.75">
      <c r="A29" s="50" t="s">
        <v>225</v>
      </c>
      <c r="B29" s="52" t="s">
        <v>228</v>
      </c>
      <c r="C29" s="52" t="s">
        <v>229</v>
      </c>
      <c r="D29" s="51" t="s">
        <v>13</v>
      </c>
      <c r="E29" s="33" t="s">
        <v>283</v>
      </c>
      <c r="F29" s="24">
        <v>22</v>
      </c>
      <c r="G29" s="25">
        <v>0.7937500000000001</v>
      </c>
      <c r="H29" s="24">
        <f t="shared" si="0"/>
        <v>62.72727272727273</v>
      </c>
    </row>
    <row r="30" spans="1:8" ht="15.75">
      <c r="A30" s="50" t="s">
        <v>225</v>
      </c>
      <c r="B30" s="52" t="s">
        <v>230</v>
      </c>
      <c r="C30" s="52" t="s">
        <v>231</v>
      </c>
      <c r="D30" s="51" t="s">
        <v>13</v>
      </c>
      <c r="E30" s="33" t="s">
        <v>283</v>
      </c>
      <c r="F30" s="63" t="s">
        <v>543</v>
      </c>
      <c r="G30" s="83"/>
      <c r="H30" s="24"/>
    </row>
    <row r="31" spans="1:8" ht="15.75">
      <c r="A31" s="50" t="s">
        <v>225</v>
      </c>
      <c r="B31" s="52" t="s">
        <v>232</v>
      </c>
      <c r="C31" s="52" t="s">
        <v>233</v>
      </c>
      <c r="D31" s="51" t="s">
        <v>13</v>
      </c>
      <c r="E31" s="33" t="s">
        <v>283</v>
      </c>
      <c r="F31" s="24">
        <v>25</v>
      </c>
      <c r="G31" s="25">
        <v>0.8597222222222222</v>
      </c>
      <c r="H31" s="24">
        <f t="shared" si="0"/>
        <v>54.54545454545455</v>
      </c>
    </row>
    <row r="32" spans="1:8" ht="15.75">
      <c r="A32" s="50" t="s">
        <v>225</v>
      </c>
      <c r="B32" s="52" t="s">
        <v>234</v>
      </c>
      <c r="C32" s="52" t="s">
        <v>60</v>
      </c>
      <c r="D32" s="51" t="s">
        <v>13</v>
      </c>
      <c r="E32" s="33" t="s">
        <v>283</v>
      </c>
      <c r="F32" s="24">
        <v>21</v>
      </c>
      <c r="G32" s="25">
        <v>0.7923611111111111</v>
      </c>
      <c r="H32" s="24">
        <f t="shared" si="0"/>
        <v>65.45454545454545</v>
      </c>
    </row>
    <row r="33" spans="1:8" ht="15.75">
      <c r="A33" s="50" t="s">
        <v>172</v>
      </c>
      <c r="B33" s="50" t="s">
        <v>235</v>
      </c>
      <c r="C33" s="50" t="s">
        <v>236</v>
      </c>
      <c r="D33" s="51" t="s">
        <v>21</v>
      </c>
      <c r="E33" s="33" t="s">
        <v>283</v>
      </c>
      <c r="F33" s="24">
        <v>26</v>
      </c>
      <c r="G33" s="25">
        <v>0.8618055555555556</v>
      </c>
      <c r="H33" s="24">
        <f t="shared" si="0"/>
        <v>51.81818181818182</v>
      </c>
    </row>
    <row r="34" spans="1:8" ht="31.5">
      <c r="A34" s="50" t="s">
        <v>237</v>
      </c>
      <c r="B34" s="50" t="s">
        <v>238</v>
      </c>
      <c r="C34" s="50" t="s">
        <v>239</v>
      </c>
      <c r="D34" s="51" t="s">
        <v>21</v>
      </c>
      <c r="E34" s="33" t="s">
        <v>283</v>
      </c>
      <c r="F34" s="24">
        <v>34</v>
      </c>
      <c r="G34" s="25">
        <v>0.9513888888888888</v>
      </c>
      <c r="H34" s="24">
        <f t="shared" si="0"/>
        <v>30</v>
      </c>
    </row>
    <row r="35" spans="1:8" ht="15.75">
      <c r="A35" s="50" t="s">
        <v>244</v>
      </c>
      <c r="B35" s="50" t="s">
        <v>240</v>
      </c>
      <c r="C35" s="50" t="s">
        <v>241</v>
      </c>
      <c r="D35" s="51" t="s">
        <v>21</v>
      </c>
      <c r="E35" s="33" t="s">
        <v>283</v>
      </c>
      <c r="F35" s="24">
        <v>43</v>
      </c>
      <c r="G35" s="29">
        <v>1.1895833333333334</v>
      </c>
      <c r="H35" s="24">
        <f t="shared" si="0"/>
        <v>5.454545454545454</v>
      </c>
    </row>
    <row r="36" spans="1:8" ht="15.75">
      <c r="A36" s="50" t="s">
        <v>244</v>
      </c>
      <c r="B36" s="50" t="s">
        <v>242</v>
      </c>
      <c r="C36" s="50" t="s">
        <v>243</v>
      </c>
      <c r="D36" s="51" t="s">
        <v>21</v>
      </c>
      <c r="E36" s="33" t="s">
        <v>283</v>
      </c>
      <c r="F36" s="24">
        <v>44</v>
      </c>
      <c r="G36" s="29">
        <v>1.1965277777777776</v>
      </c>
      <c r="H36" s="24">
        <f t="shared" si="0"/>
        <v>2.727272727272727</v>
      </c>
    </row>
    <row r="37" spans="1:8" ht="15.75">
      <c r="A37" s="70" t="s">
        <v>40</v>
      </c>
      <c r="B37" s="70" t="s">
        <v>245</v>
      </c>
      <c r="C37" s="70" t="s">
        <v>246</v>
      </c>
      <c r="D37" s="65" t="s">
        <v>37</v>
      </c>
      <c r="E37" s="72" t="s">
        <v>283</v>
      </c>
      <c r="F37" s="68">
        <v>10</v>
      </c>
      <c r="G37" s="67">
        <v>0.7361111111111112</v>
      </c>
      <c r="H37" s="68">
        <f t="shared" si="0"/>
        <v>95.45454545454545</v>
      </c>
    </row>
    <row r="38" spans="1:8" ht="15.75">
      <c r="A38" s="52" t="s">
        <v>40</v>
      </c>
      <c r="B38" s="52" t="s">
        <v>247</v>
      </c>
      <c r="C38" s="52" t="s">
        <v>248</v>
      </c>
      <c r="D38" s="51" t="s">
        <v>37</v>
      </c>
      <c r="E38" s="33" t="s">
        <v>283</v>
      </c>
      <c r="F38" s="63" t="s">
        <v>543</v>
      </c>
      <c r="G38" s="83"/>
      <c r="H38" s="24"/>
    </row>
    <row r="39" spans="1:8" ht="15.75">
      <c r="A39" s="52" t="s">
        <v>40</v>
      </c>
      <c r="B39" s="52" t="s">
        <v>249</v>
      </c>
      <c r="C39" s="52" t="s">
        <v>250</v>
      </c>
      <c r="D39" s="51" t="s">
        <v>37</v>
      </c>
      <c r="E39" s="33" t="s">
        <v>283</v>
      </c>
      <c r="F39" s="24">
        <v>30</v>
      </c>
      <c r="G39" s="25">
        <v>0.9</v>
      </c>
      <c r="H39" s="24">
        <f aca="true" t="shared" si="1" ref="H39:H58">($H$2+1-F39)*120/$H$2</f>
        <v>40.90909090909091</v>
      </c>
    </row>
    <row r="40" spans="1:8" ht="15.75">
      <c r="A40" s="52" t="s">
        <v>40</v>
      </c>
      <c r="B40" s="52" t="s">
        <v>251</v>
      </c>
      <c r="C40" s="52" t="s">
        <v>252</v>
      </c>
      <c r="D40" s="51" t="s">
        <v>37</v>
      </c>
      <c r="E40" s="33" t="s">
        <v>283</v>
      </c>
      <c r="F40" s="63" t="s">
        <v>543</v>
      </c>
      <c r="G40" s="83"/>
      <c r="H40" s="24"/>
    </row>
    <row r="41" spans="1:8" ht="15.75">
      <c r="A41" s="52" t="s">
        <v>40</v>
      </c>
      <c r="B41" s="52" t="s">
        <v>253</v>
      </c>
      <c r="C41" s="52" t="s">
        <v>254</v>
      </c>
      <c r="D41" s="51" t="s">
        <v>37</v>
      </c>
      <c r="E41" s="33" t="s">
        <v>283</v>
      </c>
      <c r="F41" s="63" t="s">
        <v>543</v>
      </c>
      <c r="G41" s="83"/>
      <c r="H41" s="24"/>
    </row>
    <row r="42" spans="1:8" ht="15.75">
      <c r="A42" s="64" t="s">
        <v>58</v>
      </c>
      <c r="B42" s="64" t="s">
        <v>255</v>
      </c>
      <c r="C42" s="64" t="s">
        <v>256</v>
      </c>
      <c r="D42" s="65" t="s">
        <v>21</v>
      </c>
      <c r="E42" s="72" t="s">
        <v>283</v>
      </c>
      <c r="F42" s="68">
        <v>15</v>
      </c>
      <c r="G42" s="67">
        <v>0.748611111111111</v>
      </c>
      <c r="H42" s="68">
        <f t="shared" si="1"/>
        <v>81.81818181818181</v>
      </c>
    </row>
    <row r="43" spans="1:8" ht="15.75">
      <c r="A43" s="64" t="s">
        <v>58</v>
      </c>
      <c r="B43" s="64" t="s">
        <v>257</v>
      </c>
      <c r="C43" s="64" t="s">
        <v>258</v>
      </c>
      <c r="D43" s="65" t="s">
        <v>21</v>
      </c>
      <c r="E43" s="72" t="s">
        <v>283</v>
      </c>
      <c r="F43" s="68">
        <v>12</v>
      </c>
      <c r="G43" s="67">
        <v>0.7465277777777778</v>
      </c>
      <c r="H43" s="68">
        <f t="shared" si="1"/>
        <v>90</v>
      </c>
    </row>
    <row r="44" spans="1:8" ht="15.75">
      <c r="A44" s="64" t="s">
        <v>58</v>
      </c>
      <c r="B44" s="64" t="s">
        <v>259</v>
      </c>
      <c r="C44" s="64" t="s">
        <v>260</v>
      </c>
      <c r="D44" s="65" t="s">
        <v>21</v>
      </c>
      <c r="E44" s="72" t="s">
        <v>283</v>
      </c>
      <c r="F44" s="68">
        <v>13</v>
      </c>
      <c r="G44" s="67">
        <v>0.7472222222222222</v>
      </c>
      <c r="H44" s="68">
        <f t="shared" si="1"/>
        <v>87.27272727272727</v>
      </c>
    </row>
    <row r="45" spans="1:8" ht="15.75">
      <c r="A45" s="50" t="s">
        <v>58</v>
      </c>
      <c r="B45" s="50" t="s">
        <v>261</v>
      </c>
      <c r="C45" s="50" t="s">
        <v>262</v>
      </c>
      <c r="D45" s="51" t="s">
        <v>21</v>
      </c>
      <c r="E45" s="33" t="s">
        <v>283</v>
      </c>
      <c r="F45" s="24">
        <v>37</v>
      </c>
      <c r="G45" s="25">
        <v>0.9930555555555555</v>
      </c>
      <c r="H45" s="24">
        <f t="shared" si="1"/>
        <v>21.818181818181817</v>
      </c>
    </row>
    <row r="46" spans="1:8" ht="15.75">
      <c r="A46" s="50" t="s">
        <v>58</v>
      </c>
      <c r="B46" s="50" t="s">
        <v>263</v>
      </c>
      <c r="C46" s="50" t="s">
        <v>233</v>
      </c>
      <c r="D46" s="51" t="s">
        <v>21</v>
      </c>
      <c r="E46" s="33" t="s">
        <v>283</v>
      </c>
      <c r="F46" s="24">
        <v>36</v>
      </c>
      <c r="G46" s="25">
        <v>0.9923611111111111</v>
      </c>
      <c r="H46" s="24">
        <f t="shared" si="1"/>
        <v>24.545454545454547</v>
      </c>
    </row>
    <row r="47" spans="1:8" ht="15.75">
      <c r="A47" s="50" t="s">
        <v>58</v>
      </c>
      <c r="B47" s="50" t="s">
        <v>264</v>
      </c>
      <c r="C47" s="50" t="s">
        <v>60</v>
      </c>
      <c r="D47" s="51" t="s">
        <v>21</v>
      </c>
      <c r="E47" s="33" t="s">
        <v>283</v>
      </c>
      <c r="F47" s="24">
        <v>29</v>
      </c>
      <c r="G47" s="25">
        <v>0.8861111111111111</v>
      </c>
      <c r="H47" s="24">
        <f t="shared" si="1"/>
        <v>43.63636363636363</v>
      </c>
    </row>
    <row r="48" spans="1:8" ht="15.75">
      <c r="A48" s="50" t="s">
        <v>58</v>
      </c>
      <c r="B48" s="50" t="s">
        <v>265</v>
      </c>
      <c r="C48" s="50" t="s">
        <v>266</v>
      </c>
      <c r="D48" s="51" t="s">
        <v>21</v>
      </c>
      <c r="E48" s="33" t="s">
        <v>283</v>
      </c>
      <c r="F48" s="24">
        <v>31</v>
      </c>
      <c r="G48" s="39">
        <v>0.9090277777777778</v>
      </c>
      <c r="H48" s="24">
        <f t="shared" si="1"/>
        <v>38.18181818181818</v>
      </c>
    </row>
    <row r="49" spans="1:8" ht="15" customHeight="1">
      <c r="A49" s="50" t="s">
        <v>58</v>
      </c>
      <c r="B49" s="50" t="s">
        <v>267</v>
      </c>
      <c r="C49" s="50" t="s">
        <v>268</v>
      </c>
      <c r="D49" s="51" t="s">
        <v>21</v>
      </c>
      <c r="E49" s="33" t="s">
        <v>283</v>
      </c>
      <c r="F49" s="24">
        <v>33</v>
      </c>
      <c r="G49" s="39">
        <v>0.9340277777777778</v>
      </c>
      <c r="H49" s="24">
        <f t="shared" si="1"/>
        <v>32.72727272727273</v>
      </c>
    </row>
    <row r="50" spans="1:8" ht="15.75">
      <c r="A50" s="50" t="s">
        <v>58</v>
      </c>
      <c r="B50" s="50" t="s">
        <v>269</v>
      </c>
      <c r="C50" s="50" t="s">
        <v>270</v>
      </c>
      <c r="D50" s="51" t="s">
        <v>21</v>
      </c>
      <c r="E50" s="33" t="s">
        <v>283</v>
      </c>
      <c r="F50" s="24">
        <v>27</v>
      </c>
      <c r="G50" s="39">
        <v>0.86875</v>
      </c>
      <c r="H50" s="24">
        <f t="shared" si="1"/>
        <v>49.09090909090909</v>
      </c>
    </row>
    <row r="51" spans="1:8" ht="15.75">
      <c r="A51" s="55" t="s">
        <v>58</v>
      </c>
      <c r="B51" s="55" t="s">
        <v>271</v>
      </c>
      <c r="C51" s="55" t="s">
        <v>272</v>
      </c>
      <c r="D51" s="51" t="s">
        <v>21</v>
      </c>
      <c r="E51" s="33" t="s">
        <v>283</v>
      </c>
      <c r="F51" s="24">
        <v>28</v>
      </c>
      <c r="G51" s="39">
        <v>0.8722222222222222</v>
      </c>
      <c r="H51" s="24">
        <f t="shared" si="1"/>
        <v>46.36363636363637</v>
      </c>
    </row>
    <row r="52" spans="1:8" ht="15.75">
      <c r="A52" s="55" t="s">
        <v>58</v>
      </c>
      <c r="B52" s="55" t="s">
        <v>273</v>
      </c>
      <c r="C52" s="55" t="s">
        <v>274</v>
      </c>
      <c r="D52" s="51" t="s">
        <v>21</v>
      </c>
      <c r="E52" s="33" t="s">
        <v>283</v>
      </c>
      <c r="F52" s="24">
        <v>38</v>
      </c>
      <c r="G52" s="42">
        <v>1.0611111111111111</v>
      </c>
      <c r="H52" s="24">
        <f t="shared" si="1"/>
        <v>19.09090909090909</v>
      </c>
    </row>
    <row r="53" spans="1:8" ht="12.75" customHeight="1">
      <c r="A53" s="55" t="s">
        <v>58</v>
      </c>
      <c r="B53" s="55" t="s">
        <v>275</v>
      </c>
      <c r="C53" s="55" t="s">
        <v>276</v>
      </c>
      <c r="D53" s="51" t="s">
        <v>21</v>
      </c>
      <c r="E53" s="33" t="s">
        <v>283</v>
      </c>
      <c r="F53" s="63" t="s">
        <v>543</v>
      </c>
      <c r="G53" s="84"/>
      <c r="H53" s="24"/>
    </row>
    <row r="54" spans="1:8" ht="15.75">
      <c r="A54" s="70" t="s">
        <v>277</v>
      </c>
      <c r="B54" s="70" t="s">
        <v>278</v>
      </c>
      <c r="C54" s="70" t="s">
        <v>279</v>
      </c>
      <c r="D54" s="65" t="s">
        <v>13</v>
      </c>
      <c r="E54" s="72" t="s">
        <v>283</v>
      </c>
      <c r="F54" s="68">
        <v>18</v>
      </c>
      <c r="G54" s="73">
        <v>0.7638888888888888</v>
      </c>
      <c r="H54" s="68">
        <f t="shared" si="1"/>
        <v>73.63636363636364</v>
      </c>
    </row>
    <row r="55" spans="1:8" ht="15.75">
      <c r="A55" s="56" t="s">
        <v>280</v>
      </c>
      <c r="B55" s="56" t="s">
        <v>281</v>
      </c>
      <c r="C55" s="56" t="s">
        <v>282</v>
      </c>
      <c r="D55" s="51" t="s">
        <v>13</v>
      </c>
      <c r="E55" s="33" t="s">
        <v>283</v>
      </c>
      <c r="F55" s="24">
        <v>35</v>
      </c>
      <c r="G55" s="39">
        <v>0.9854166666666666</v>
      </c>
      <c r="H55" s="24">
        <f t="shared" si="1"/>
        <v>27.272727272727273</v>
      </c>
    </row>
    <row r="56" spans="1:8" ht="15.75">
      <c r="A56" s="70" t="s">
        <v>19</v>
      </c>
      <c r="B56" s="70" t="s">
        <v>501</v>
      </c>
      <c r="C56" s="70" t="s">
        <v>287</v>
      </c>
      <c r="D56" s="74" t="s">
        <v>37</v>
      </c>
      <c r="E56" s="72" t="s">
        <v>283</v>
      </c>
      <c r="F56" s="68">
        <v>5</v>
      </c>
      <c r="G56" s="73">
        <v>0.7076388888888889</v>
      </c>
      <c r="H56" s="68">
        <f t="shared" si="1"/>
        <v>109.0909090909091</v>
      </c>
    </row>
    <row r="57" spans="1:8" ht="15.75">
      <c r="A57" s="52" t="s">
        <v>19</v>
      </c>
      <c r="B57" s="52" t="s">
        <v>502</v>
      </c>
      <c r="C57" s="52" t="s">
        <v>503</v>
      </c>
      <c r="D57" s="57" t="s">
        <v>37</v>
      </c>
      <c r="E57" s="33" t="s">
        <v>283</v>
      </c>
      <c r="F57" s="63" t="s">
        <v>543</v>
      </c>
      <c r="G57" s="84"/>
      <c r="H57" s="24"/>
    </row>
    <row r="58" spans="1:8" ht="15.75">
      <c r="A58" s="52" t="s">
        <v>19</v>
      </c>
      <c r="B58" s="52" t="s">
        <v>504</v>
      </c>
      <c r="C58" s="52" t="s">
        <v>505</v>
      </c>
      <c r="D58" s="57" t="s">
        <v>37</v>
      </c>
      <c r="E58" s="33" t="s">
        <v>283</v>
      </c>
      <c r="F58" s="24">
        <v>41</v>
      </c>
      <c r="G58" s="42">
        <v>1.0680555555555555</v>
      </c>
      <c r="H58" s="24">
        <f t="shared" si="1"/>
        <v>10.909090909090908</v>
      </c>
    </row>
    <row r="59" spans="1:8" ht="15.75">
      <c r="A59" s="53"/>
      <c r="B59" s="54"/>
      <c r="C59" s="54"/>
      <c r="D59" s="33"/>
      <c r="E59" s="33"/>
      <c r="F59" s="38"/>
      <c r="G59" s="39"/>
      <c r="H59" s="24"/>
    </row>
    <row r="60" spans="1:8" ht="15.75">
      <c r="A60" s="33"/>
      <c r="B60" s="34"/>
      <c r="C60" s="34"/>
      <c r="D60" s="33"/>
      <c r="E60" s="33"/>
      <c r="F60" s="38"/>
      <c r="G60" s="39"/>
      <c r="H60" s="24"/>
    </row>
    <row r="61" spans="1:8" ht="15.75">
      <c r="A61" s="33"/>
      <c r="B61" s="34"/>
      <c r="C61" s="34"/>
      <c r="D61" s="33"/>
      <c r="E61" s="33"/>
      <c r="F61" s="38"/>
      <c r="G61" s="39"/>
      <c r="H61" s="24"/>
    </row>
    <row r="62" spans="1:8" ht="15.75">
      <c r="A62" s="33"/>
      <c r="B62" s="34"/>
      <c r="C62" s="34"/>
      <c r="D62" s="33"/>
      <c r="E62" s="33"/>
      <c r="F62" s="38"/>
      <c r="G62" s="38"/>
      <c r="H62" s="24"/>
    </row>
    <row r="63" spans="1:8" ht="15.75">
      <c r="A63" s="33"/>
      <c r="B63" s="34"/>
      <c r="C63" s="34"/>
      <c r="D63" s="33"/>
      <c r="E63" s="33"/>
      <c r="F63" s="38"/>
      <c r="G63" s="39"/>
      <c r="H63" s="24"/>
    </row>
    <row r="64" spans="1:8" ht="15.75">
      <c r="A64" s="33"/>
      <c r="B64" s="34"/>
      <c r="C64" s="34"/>
      <c r="D64" s="33"/>
      <c r="E64" s="33"/>
      <c r="F64" s="38"/>
      <c r="G64" s="38"/>
      <c r="H64" s="24"/>
    </row>
    <row r="65" spans="1:8" ht="15.75">
      <c r="A65" s="33"/>
      <c r="B65" s="34"/>
      <c r="C65" s="34"/>
      <c r="D65" s="33"/>
      <c r="E65" s="33"/>
      <c r="F65" s="38"/>
      <c r="G65" s="39"/>
      <c r="H65" s="24"/>
    </row>
    <row r="66" spans="1:8" ht="15.75">
      <c r="A66" s="40"/>
      <c r="B66" s="34"/>
      <c r="C66" s="34"/>
      <c r="D66" s="41"/>
      <c r="E66" s="33"/>
      <c r="F66" s="38"/>
      <c r="G66" s="42"/>
      <c r="H66" s="24"/>
    </row>
    <row r="67" spans="1:8" ht="15.75">
      <c r="A67" s="40"/>
      <c r="B67" s="34"/>
      <c r="C67" s="34"/>
      <c r="D67" s="41"/>
      <c r="E67" s="33"/>
      <c r="F67" s="24"/>
      <c r="G67" s="25"/>
      <c r="H67" s="24"/>
    </row>
    <row r="68" spans="1:8" ht="15.75">
      <c r="A68" s="40"/>
      <c r="B68" s="34"/>
      <c r="C68" s="34"/>
      <c r="D68" s="41"/>
      <c r="E68" s="33"/>
      <c r="F68" s="24"/>
      <c r="G68" s="25"/>
      <c r="H68" s="24"/>
    </row>
    <row r="69" spans="1:8" ht="15.75">
      <c r="A69" s="40"/>
      <c r="B69" s="34"/>
      <c r="C69" s="34"/>
      <c r="D69" s="41"/>
      <c r="E69" s="33"/>
      <c r="F69" s="24"/>
      <c r="G69" s="25"/>
      <c r="H69" s="24"/>
    </row>
    <row r="70" spans="1:8" ht="15.75">
      <c r="A70" s="40"/>
      <c r="B70" s="34"/>
      <c r="C70" s="34"/>
      <c r="D70" s="41"/>
      <c r="E70" s="33"/>
      <c r="F70" s="24"/>
      <c r="G70" s="25"/>
      <c r="H70" s="24"/>
    </row>
    <row r="71" spans="1:8" ht="15.75">
      <c r="A71" s="40"/>
      <c r="B71" s="34"/>
      <c r="C71" s="34"/>
      <c r="D71" s="41"/>
      <c r="E71" s="33"/>
      <c r="F71" s="24"/>
      <c r="G71" s="25"/>
      <c r="H71" s="24"/>
    </row>
    <row r="72" spans="1:8" ht="15.75">
      <c r="A72" s="40"/>
      <c r="B72" s="34"/>
      <c r="C72" s="34"/>
      <c r="D72" s="41"/>
      <c r="E72" s="33"/>
      <c r="F72" s="24"/>
      <c r="G72" s="25"/>
      <c r="H72" s="24"/>
    </row>
    <row r="73" spans="1:8" ht="15.75">
      <c r="A73" s="40"/>
      <c r="B73" s="34"/>
      <c r="C73" s="34"/>
      <c r="D73" s="41"/>
      <c r="E73" s="33"/>
      <c r="F73" s="24"/>
      <c r="G73" s="24"/>
      <c r="H73" s="24"/>
    </row>
    <row r="74" spans="1:8" ht="15.75">
      <c r="A74" s="40"/>
      <c r="B74" s="34"/>
      <c r="C74" s="34"/>
      <c r="D74" s="41"/>
      <c r="E74" s="33"/>
      <c r="F74" s="24"/>
      <c r="G74" s="24"/>
      <c r="H74" s="24"/>
    </row>
    <row r="75" spans="1:8" ht="15.75">
      <c r="A75" s="40"/>
      <c r="B75" s="34"/>
      <c r="C75" s="34"/>
      <c r="D75" s="41"/>
      <c r="E75" s="33"/>
      <c r="F75" s="24"/>
      <c r="G75" s="24"/>
      <c r="H75" s="24"/>
    </row>
    <row r="76" spans="1:8" ht="15.75">
      <c r="A76" s="40"/>
      <c r="B76" s="34"/>
      <c r="C76" s="34"/>
      <c r="D76" s="41"/>
      <c r="E76" s="33"/>
      <c r="F76" s="24"/>
      <c r="G76" s="25"/>
      <c r="H76" s="24"/>
    </row>
    <row r="77" spans="1:8" ht="15.75">
      <c r="A77" s="40"/>
      <c r="B77" s="34"/>
      <c r="C77" s="34"/>
      <c r="D77" s="41"/>
      <c r="E77" s="33"/>
      <c r="F77" s="24"/>
      <c r="G77" s="29"/>
      <c r="H77" s="24"/>
    </row>
    <row r="78" spans="1:8" ht="15.75">
      <c r="A78" s="40"/>
      <c r="B78" s="34"/>
      <c r="C78" s="34"/>
      <c r="D78" s="41"/>
      <c r="E78" s="33"/>
      <c r="F78" s="24"/>
      <c r="G78" s="29"/>
      <c r="H78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G28" sqref="G28"/>
    </sheetView>
  </sheetViews>
  <sheetFormatPr defaultColWidth="11.00390625" defaultRowHeight="12.75"/>
  <cols>
    <col min="1" max="1" width="23.875" style="0" customWidth="1"/>
    <col min="2" max="2" width="23.375" style="0" customWidth="1"/>
    <col min="3" max="3" width="21.75390625" style="0" customWidth="1"/>
    <col min="4" max="4" width="12.75390625" style="0" customWidth="1"/>
    <col min="5" max="5" width="15.625" style="0" customWidth="1"/>
    <col min="6" max="6" width="12.75390625" style="0" customWidth="1"/>
    <col min="7" max="7" width="12.875" style="0" customWidth="1"/>
  </cols>
  <sheetData>
    <row r="1" spans="2:3" ht="15">
      <c r="B1" s="85" t="s">
        <v>17</v>
      </c>
      <c r="C1" s="85"/>
    </row>
    <row r="2" spans="7:8" ht="12.75">
      <c r="G2" s="1" t="s">
        <v>81</v>
      </c>
      <c r="H2" s="1">
        <v>18</v>
      </c>
    </row>
    <row r="3" spans="1:8" ht="15.75">
      <c r="A3" s="10" t="s">
        <v>83</v>
      </c>
      <c r="B3" s="3" t="s">
        <v>45</v>
      </c>
      <c r="C3" s="3" t="s">
        <v>46</v>
      </c>
      <c r="D3" s="3" t="s">
        <v>10</v>
      </c>
      <c r="E3" s="3" t="s">
        <v>49</v>
      </c>
      <c r="F3" s="3" t="s">
        <v>38</v>
      </c>
      <c r="G3" s="3" t="s">
        <v>11</v>
      </c>
      <c r="H3" s="3" t="s">
        <v>12</v>
      </c>
    </row>
    <row r="4" spans="1:8" ht="15.75">
      <c r="A4" s="50" t="s">
        <v>52</v>
      </c>
      <c r="B4" s="50" t="s">
        <v>284</v>
      </c>
      <c r="C4" s="50" t="s">
        <v>285</v>
      </c>
      <c r="D4" s="23" t="s">
        <v>13</v>
      </c>
      <c r="E4" s="21" t="s">
        <v>328</v>
      </c>
      <c r="F4" s="63" t="s">
        <v>543</v>
      </c>
      <c r="G4" s="83"/>
      <c r="H4" s="24"/>
    </row>
    <row r="5" spans="1:8" ht="15.75">
      <c r="A5" s="64" t="s">
        <v>52</v>
      </c>
      <c r="B5" s="64" t="s">
        <v>288</v>
      </c>
      <c r="C5" s="64" t="s">
        <v>289</v>
      </c>
      <c r="D5" s="75" t="s">
        <v>13</v>
      </c>
      <c r="E5" s="69" t="s">
        <v>328</v>
      </c>
      <c r="F5" s="68">
        <v>7</v>
      </c>
      <c r="G5" s="76">
        <v>1.1590277777777778</v>
      </c>
      <c r="H5" s="68">
        <f>($H$2+1-F5)*120/$H$2</f>
        <v>80</v>
      </c>
    </row>
    <row r="6" spans="1:8" ht="15.75">
      <c r="A6" s="50" t="s">
        <v>52</v>
      </c>
      <c r="B6" s="50" t="s">
        <v>290</v>
      </c>
      <c r="C6" s="50" t="s">
        <v>291</v>
      </c>
      <c r="D6" s="23" t="s">
        <v>13</v>
      </c>
      <c r="E6" s="21" t="s">
        <v>328</v>
      </c>
      <c r="F6" s="63" t="s">
        <v>543</v>
      </c>
      <c r="G6" s="83"/>
      <c r="H6" s="24"/>
    </row>
    <row r="7" spans="1:8" ht="15.75">
      <c r="A7" s="70" t="s">
        <v>68</v>
      </c>
      <c r="B7" s="70" t="s">
        <v>292</v>
      </c>
      <c r="C7" s="70" t="s">
        <v>293</v>
      </c>
      <c r="D7" s="75" t="s">
        <v>13</v>
      </c>
      <c r="E7" s="69" t="s">
        <v>328</v>
      </c>
      <c r="F7" s="68">
        <v>17</v>
      </c>
      <c r="G7" s="76">
        <v>1.7756944444444445</v>
      </c>
      <c r="H7" s="68">
        <f aca="true" t="shared" si="0" ref="H7:H28">($H$2+1-F7)*120/$H$2</f>
        <v>13.333333333333334</v>
      </c>
    </row>
    <row r="8" spans="1:8" ht="15.75">
      <c r="A8" s="52" t="s">
        <v>68</v>
      </c>
      <c r="B8" s="52" t="s">
        <v>294</v>
      </c>
      <c r="C8" s="52" t="s">
        <v>295</v>
      </c>
      <c r="D8" s="23" t="s">
        <v>13</v>
      </c>
      <c r="E8" s="21" t="s">
        <v>328</v>
      </c>
      <c r="F8" s="63" t="s">
        <v>543</v>
      </c>
      <c r="G8" s="83"/>
      <c r="H8" s="24"/>
    </row>
    <row r="9" spans="1:8" ht="15.75">
      <c r="A9" s="70" t="s">
        <v>68</v>
      </c>
      <c r="B9" s="70" t="s">
        <v>198</v>
      </c>
      <c r="C9" s="70" t="s">
        <v>296</v>
      </c>
      <c r="D9" s="75" t="s">
        <v>13</v>
      </c>
      <c r="E9" s="69" t="s">
        <v>328</v>
      </c>
      <c r="F9" s="68">
        <v>12</v>
      </c>
      <c r="G9" s="76">
        <v>1.2680555555555555</v>
      </c>
      <c r="H9" s="68">
        <f t="shared" si="0"/>
        <v>46.666666666666664</v>
      </c>
    </row>
    <row r="10" spans="1:8" ht="15.75">
      <c r="A10" s="70" t="s">
        <v>68</v>
      </c>
      <c r="B10" s="70" t="s">
        <v>198</v>
      </c>
      <c r="C10" s="70" t="s">
        <v>297</v>
      </c>
      <c r="D10" s="75" t="s">
        <v>13</v>
      </c>
      <c r="E10" s="69" t="s">
        <v>328</v>
      </c>
      <c r="F10" s="68">
        <v>13</v>
      </c>
      <c r="G10" s="76">
        <v>1.3284722222222223</v>
      </c>
      <c r="H10" s="68">
        <f t="shared" si="0"/>
        <v>40</v>
      </c>
    </row>
    <row r="11" spans="1:8" ht="15.75">
      <c r="A11" s="70" t="s">
        <v>151</v>
      </c>
      <c r="B11" s="70" t="s">
        <v>298</v>
      </c>
      <c r="C11" s="70" t="s">
        <v>299</v>
      </c>
      <c r="D11" s="75" t="s">
        <v>21</v>
      </c>
      <c r="E11" s="69" t="s">
        <v>328</v>
      </c>
      <c r="F11" s="68">
        <v>2</v>
      </c>
      <c r="G11" s="76">
        <v>1.0777777777777777</v>
      </c>
      <c r="H11" s="68">
        <f t="shared" si="0"/>
        <v>113.33333333333333</v>
      </c>
    </row>
    <row r="12" spans="1:8" ht="15.75">
      <c r="A12" s="70" t="s">
        <v>57</v>
      </c>
      <c r="B12" s="70" t="s">
        <v>300</v>
      </c>
      <c r="C12" s="64" t="s">
        <v>301</v>
      </c>
      <c r="D12" s="75" t="s">
        <v>21</v>
      </c>
      <c r="E12" s="69" t="s">
        <v>328</v>
      </c>
      <c r="F12" s="68">
        <v>3</v>
      </c>
      <c r="G12" s="76">
        <v>1.0798611111111112</v>
      </c>
      <c r="H12" s="68">
        <f t="shared" si="0"/>
        <v>106.66666666666667</v>
      </c>
    </row>
    <row r="13" spans="1:8" ht="15.75">
      <c r="A13" s="64" t="s">
        <v>6</v>
      </c>
      <c r="B13" s="64" t="s">
        <v>302</v>
      </c>
      <c r="C13" s="64" t="s">
        <v>303</v>
      </c>
      <c r="D13" s="75" t="s">
        <v>37</v>
      </c>
      <c r="E13" s="69" t="s">
        <v>328</v>
      </c>
      <c r="F13" s="68">
        <v>9</v>
      </c>
      <c r="G13" s="76">
        <v>1.1854166666666666</v>
      </c>
      <c r="H13" s="68">
        <f t="shared" si="0"/>
        <v>66.66666666666667</v>
      </c>
    </row>
    <row r="14" spans="1:8" ht="15.75">
      <c r="A14" s="64" t="s">
        <v>6</v>
      </c>
      <c r="B14" s="64" t="s">
        <v>304</v>
      </c>
      <c r="C14" s="64" t="s">
        <v>305</v>
      </c>
      <c r="D14" s="75" t="s">
        <v>37</v>
      </c>
      <c r="E14" s="69" t="s">
        <v>328</v>
      </c>
      <c r="F14" s="68">
        <v>15</v>
      </c>
      <c r="G14" s="76">
        <v>1.5326388888888889</v>
      </c>
      <c r="H14" s="68">
        <f t="shared" si="0"/>
        <v>26.666666666666668</v>
      </c>
    </row>
    <row r="15" spans="1:8" ht="15.75">
      <c r="A15" s="64" t="s">
        <v>172</v>
      </c>
      <c r="B15" s="64" t="s">
        <v>306</v>
      </c>
      <c r="C15" s="64" t="s">
        <v>156</v>
      </c>
      <c r="D15" s="75" t="s">
        <v>21</v>
      </c>
      <c r="E15" s="69" t="s">
        <v>328</v>
      </c>
      <c r="F15" s="68">
        <v>10</v>
      </c>
      <c r="G15" s="76">
        <v>1.2034722222222223</v>
      </c>
      <c r="H15" s="68">
        <f t="shared" si="0"/>
        <v>60</v>
      </c>
    </row>
    <row r="16" spans="1:8" ht="15.75">
      <c r="A16" s="64" t="s">
        <v>237</v>
      </c>
      <c r="B16" s="64" t="s">
        <v>307</v>
      </c>
      <c r="C16" s="64" t="s">
        <v>308</v>
      </c>
      <c r="D16" s="75" t="s">
        <v>21</v>
      </c>
      <c r="E16" s="69" t="s">
        <v>328</v>
      </c>
      <c r="F16" s="68">
        <v>11</v>
      </c>
      <c r="G16" s="76">
        <v>1.2631944444444445</v>
      </c>
      <c r="H16" s="68">
        <f t="shared" si="0"/>
        <v>53.333333333333336</v>
      </c>
    </row>
    <row r="17" spans="1:8" ht="15.75">
      <c r="A17" s="70" t="s">
        <v>40</v>
      </c>
      <c r="B17" s="70" t="s">
        <v>309</v>
      </c>
      <c r="C17" s="70" t="s">
        <v>61</v>
      </c>
      <c r="D17" s="75" t="s">
        <v>37</v>
      </c>
      <c r="E17" s="69" t="s">
        <v>328</v>
      </c>
      <c r="F17" s="68">
        <v>16</v>
      </c>
      <c r="G17" s="76">
        <v>1.65625</v>
      </c>
      <c r="H17" s="68">
        <f t="shared" si="0"/>
        <v>20</v>
      </c>
    </row>
    <row r="18" spans="1:8" ht="15.75">
      <c r="A18" s="52" t="s">
        <v>40</v>
      </c>
      <c r="B18" s="52" t="s">
        <v>310</v>
      </c>
      <c r="C18" s="52" t="s">
        <v>311</v>
      </c>
      <c r="D18" s="23" t="s">
        <v>37</v>
      </c>
      <c r="E18" s="21" t="s">
        <v>328</v>
      </c>
      <c r="F18" s="63" t="s">
        <v>543</v>
      </c>
      <c r="G18" s="83"/>
      <c r="H18" s="24"/>
    </row>
    <row r="19" spans="1:8" ht="15.75">
      <c r="A19" s="52" t="s">
        <v>40</v>
      </c>
      <c r="B19" s="52" t="s">
        <v>312</v>
      </c>
      <c r="C19" s="52" t="s">
        <v>313</v>
      </c>
      <c r="D19" s="23" t="s">
        <v>37</v>
      </c>
      <c r="E19" s="21" t="s">
        <v>328</v>
      </c>
      <c r="F19" s="63" t="s">
        <v>543</v>
      </c>
      <c r="G19" s="83"/>
      <c r="H19" s="24"/>
    </row>
    <row r="20" spans="1:8" ht="15.75">
      <c r="A20" s="64" t="s">
        <v>58</v>
      </c>
      <c r="B20" s="64" t="s">
        <v>314</v>
      </c>
      <c r="C20" s="64" t="s">
        <v>315</v>
      </c>
      <c r="D20" s="75" t="s">
        <v>21</v>
      </c>
      <c r="E20" s="69" t="s">
        <v>328</v>
      </c>
      <c r="F20" s="68">
        <v>1</v>
      </c>
      <c r="G20" s="76">
        <v>1.0361111111111112</v>
      </c>
      <c r="H20" s="68">
        <f t="shared" si="0"/>
        <v>120</v>
      </c>
    </row>
    <row r="21" spans="1:8" ht="15.75">
      <c r="A21" s="64" t="s">
        <v>58</v>
      </c>
      <c r="B21" s="64" t="s">
        <v>316</v>
      </c>
      <c r="C21" s="64" t="s">
        <v>317</v>
      </c>
      <c r="D21" s="75" t="s">
        <v>21</v>
      </c>
      <c r="E21" s="69" t="s">
        <v>328</v>
      </c>
      <c r="F21" s="68">
        <v>6</v>
      </c>
      <c r="G21" s="76">
        <v>1.1500000000000001</v>
      </c>
      <c r="H21" s="68">
        <f t="shared" si="0"/>
        <v>86.66666666666667</v>
      </c>
    </row>
    <row r="22" spans="1:8" ht="15.75">
      <c r="A22" s="64" t="s">
        <v>58</v>
      </c>
      <c r="B22" s="64" t="s">
        <v>318</v>
      </c>
      <c r="C22" s="64" t="s">
        <v>319</v>
      </c>
      <c r="D22" s="75" t="s">
        <v>21</v>
      </c>
      <c r="E22" s="69" t="s">
        <v>328</v>
      </c>
      <c r="F22" s="68">
        <v>5</v>
      </c>
      <c r="G22" s="76">
        <v>1.1111111111111112</v>
      </c>
      <c r="H22" s="68">
        <f t="shared" si="0"/>
        <v>93.33333333333333</v>
      </c>
    </row>
    <row r="23" spans="1:8" ht="15.75">
      <c r="A23" s="64" t="s">
        <v>58</v>
      </c>
      <c r="B23" s="64" t="s">
        <v>320</v>
      </c>
      <c r="C23" s="64" t="s">
        <v>321</v>
      </c>
      <c r="D23" s="75" t="s">
        <v>21</v>
      </c>
      <c r="E23" s="69" t="s">
        <v>328</v>
      </c>
      <c r="F23" s="68">
        <v>4</v>
      </c>
      <c r="G23" s="76">
        <v>1.10625</v>
      </c>
      <c r="H23" s="68">
        <f t="shared" si="0"/>
        <v>100</v>
      </c>
    </row>
    <row r="24" spans="1:8" ht="15.75">
      <c r="A24" s="64" t="s">
        <v>7</v>
      </c>
      <c r="B24" s="64" t="s">
        <v>322</v>
      </c>
      <c r="C24" s="64" t="s">
        <v>323</v>
      </c>
      <c r="D24" s="75" t="s">
        <v>13</v>
      </c>
      <c r="E24" s="69" t="s">
        <v>328</v>
      </c>
      <c r="F24" s="68">
        <v>8</v>
      </c>
      <c r="G24" s="76">
        <v>1.1604166666666667</v>
      </c>
      <c r="H24" s="68">
        <f t="shared" si="0"/>
        <v>73.33333333333333</v>
      </c>
    </row>
    <row r="25" spans="1:8" ht="15.75">
      <c r="A25" s="70" t="s">
        <v>277</v>
      </c>
      <c r="B25" s="70" t="s">
        <v>324</v>
      </c>
      <c r="C25" s="70" t="s">
        <v>325</v>
      </c>
      <c r="D25" s="75" t="s">
        <v>13</v>
      </c>
      <c r="E25" s="69" t="s">
        <v>328</v>
      </c>
      <c r="F25" s="68">
        <v>18</v>
      </c>
      <c r="G25" s="76">
        <v>1.8173611111111112</v>
      </c>
      <c r="H25" s="68">
        <f t="shared" si="0"/>
        <v>6.666666666666667</v>
      </c>
    </row>
    <row r="26" spans="1:8" ht="15.75">
      <c r="A26" s="56" t="s">
        <v>280</v>
      </c>
      <c r="B26" s="56" t="s">
        <v>326</v>
      </c>
      <c r="C26" s="56" t="s">
        <v>327</v>
      </c>
      <c r="D26" s="23" t="s">
        <v>13</v>
      </c>
      <c r="E26" s="21" t="s">
        <v>328</v>
      </c>
      <c r="F26" s="63" t="s">
        <v>543</v>
      </c>
      <c r="G26" s="83"/>
      <c r="H26" s="24"/>
    </row>
    <row r="27" spans="1:8" ht="15.75">
      <c r="A27" s="52" t="s">
        <v>19</v>
      </c>
      <c r="B27" s="52" t="s">
        <v>506</v>
      </c>
      <c r="C27" s="52" t="s">
        <v>507</v>
      </c>
      <c r="D27" s="23" t="s">
        <v>37</v>
      </c>
      <c r="E27" s="21" t="s">
        <v>328</v>
      </c>
      <c r="F27" s="63" t="s">
        <v>543</v>
      </c>
      <c r="G27" s="83"/>
      <c r="H27" s="24"/>
    </row>
    <row r="28" spans="1:8" ht="15.75">
      <c r="A28" s="77" t="s">
        <v>35</v>
      </c>
      <c r="B28" s="78" t="s">
        <v>539</v>
      </c>
      <c r="C28" s="78" t="s">
        <v>407</v>
      </c>
      <c r="D28" s="78" t="s">
        <v>37</v>
      </c>
      <c r="E28" s="69" t="s">
        <v>328</v>
      </c>
      <c r="F28" s="68">
        <v>14</v>
      </c>
      <c r="G28" s="80">
        <v>1.5152777777777777</v>
      </c>
      <c r="H28" s="68">
        <f t="shared" si="0"/>
        <v>33.333333333333336</v>
      </c>
    </row>
    <row r="29" spans="1:8" ht="15.75">
      <c r="A29" s="26"/>
      <c r="B29" s="27"/>
      <c r="C29" s="27"/>
      <c r="D29" s="28"/>
      <c r="E29" s="26"/>
      <c r="F29" s="38"/>
      <c r="G29" s="38"/>
      <c r="H29" s="24"/>
    </row>
    <row r="30" spans="1:8" ht="15.75">
      <c r="A30" s="26"/>
      <c r="B30" s="27"/>
      <c r="C30" s="27"/>
      <c r="D30" s="28"/>
      <c r="E30" s="26"/>
      <c r="F30" s="38"/>
      <c r="G30" s="42"/>
      <c r="H30" s="24"/>
    </row>
    <row r="31" spans="1:8" ht="15.75">
      <c r="A31" s="26"/>
      <c r="B31" s="27"/>
      <c r="C31" s="27"/>
      <c r="D31" s="28"/>
      <c r="E31" s="26"/>
      <c r="F31" s="38"/>
      <c r="G31" s="38"/>
      <c r="H31" s="24"/>
    </row>
    <row r="32" spans="1:8" ht="15.75">
      <c r="A32" s="26"/>
      <c r="B32" s="27"/>
      <c r="C32" s="27"/>
      <c r="D32" s="28"/>
      <c r="E32" s="26"/>
      <c r="F32" s="38"/>
      <c r="G32" s="39"/>
      <c r="H32" s="24"/>
    </row>
    <row r="33" spans="1:8" ht="15.75">
      <c r="A33" s="26"/>
      <c r="B33" s="27"/>
      <c r="C33" s="27"/>
      <c r="D33" s="28"/>
      <c r="E33" s="26"/>
      <c r="F33" s="38"/>
      <c r="G33" s="39"/>
      <c r="H33" s="24"/>
    </row>
    <row r="34" spans="1:8" ht="15.75">
      <c r="A34" s="26"/>
      <c r="B34" s="27"/>
      <c r="C34" s="27"/>
      <c r="D34" s="28"/>
      <c r="E34" s="26"/>
      <c r="F34" s="38"/>
      <c r="G34" s="39"/>
      <c r="H34" s="24"/>
    </row>
    <row r="35" spans="1:8" ht="15.75">
      <c r="A35" s="26"/>
      <c r="B35" s="27"/>
      <c r="C35" s="27"/>
      <c r="D35" s="28"/>
      <c r="E35" s="26"/>
      <c r="F35" s="38"/>
      <c r="G35" s="39"/>
      <c r="H35" s="24"/>
    </row>
    <row r="36" spans="1:8" ht="15.75">
      <c r="A36" s="26"/>
      <c r="B36" s="27"/>
      <c r="C36" s="27"/>
      <c r="D36" s="28"/>
      <c r="E36" s="26"/>
      <c r="F36" s="38"/>
      <c r="G36" s="38"/>
      <c r="H36" s="24"/>
    </row>
    <row r="37" spans="1:8" ht="15.75">
      <c r="A37" s="26"/>
      <c r="B37" s="27"/>
      <c r="C37" s="27"/>
      <c r="D37" s="28"/>
      <c r="E37" s="26"/>
      <c r="F37" s="38"/>
      <c r="G37" s="38"/>
      <c r="H37" s="24"/>
    </row>
    <row r="38" spans="1:8" ht="15.75">
      <c r="A38" s="31"/>
      <c r="B38" s="27"/>
      <c r="C38" s="27"/>
      <c r="D38" s="30"/>
      <c r="E38" s="26"/>
      <c r="F38" s="38"/>
      <c r="G38" s="39"/>
      <c r="H38" s="24"/>
    </row>
    <row r="39" spans="1:8" ht="15.75">
      <c r="A39" s="31"/>
      <c r="B39" s="27"/>
      <c r="C39" s="27"/>
      <c r="D39" s="30"/>
      <c r="E39" s="26"/>
      <c r="F39" s="24"/>
      <c r="G39" s="29"/>
      <c r="H39" s="24"/>
    </row>
    <row r="40" spans="1:8" ht="15.75">
      <c r="A40" s="31"/>
      <c r="B40" s="27"/>
      <c r="C40" s="27"/>
      <c r="D40" s="30"/>
      <c r="E40" s="26"/>
      <c r="F40" s="24"/>
      <c r="G40" s="25"/>
      <c r="H40" s="24"/>
    </row>
    <row r="41" spans="1:8" ht="15.75">
      <c r="A41" s="31"/>
      <c r="B41" s="27"/>
      <c r="C41" s="27"/>
      <c r="D41" s="30"/>
      <c r="E41" s="26"/>
      <c r="F41" s="24"/>
      <c r="G41" s="25"/>
      <c r="H41" s="24"/>
    </row>
    <row r="42" spans="1:8" ht="15.75">
      <c r="A42" s="31"/>
      <c r="B42" s="27"/>
      <c r="C42" s="27"/>
      <c r="D42" s="30"/>
      <c r="E42" s="26"/>
      <c r="F42" s="24"/>
      <c r="G42" s="24"/>
      <c r="H42" s="24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3">
      <selection activeCell="E54" sqref="E54"/>
    </sheetView>
  </sheetViews>
  <sheetFormatPr defaultColWidth="11.00390625" defaultRowHeight="12.75"/>
  <cols>
    <col min="1" max="1" width="22.375" style="0" customWidth="1"/>
    <col min="2" max="2" width="21.625" style="0" customWidth="1"/>
    <col min="3" max="3" width="21.00390625" style="0" customWidth="1"/>
    <col min="4" max="4" width="12.625" style="0" customWidth="1"/>
    <col min="5" max="5" width="17.00390625" style="0" customWidth="1"/>
    <col min="6" max="6" width="11.875" style="0" customWidth="1"/>
    <col min="7" max="7" width="13.375" style="0" customWidth="1"/>
  </cols>
  <sheetData>
    <row r="1" spans="2:3" ht="15">
      <c r="B1" s="86" t="s">
        <v>401</v>
      </c>
      <c r="C1" s="85"/>
    </row>
    <row r="2" spans="7:8" ht="12.75">
      <c r="G2" s="1" t="s">
        <v>81</v>
      </c>
      <c r="H2" s="16">
        <v>37</v>
      </c>
    </row>
    <row r="3" spans="1:8" ht="15.75">
      <c r="A3" s="10" t="s">
        <v>9</v>
      </c>
      <c r="B3" s="3" t="s">
        <v>45</v>
      </c>
      <c r="C3" s="3" t="s">
        <v>46</v>
      </c>
      <c r="D3" s="3" t="s">
        <v>10</v>
      </c>
      <c r="E3" s="3" t="s">
        <v>49</v>
      </c>
      <c r="F3" s="3" t="s">
        <v>38</v>
      </c>
      <c r="G3" s="3" t="s">
        <v>11</v>
      </c>
      <c r="H3" s="3" t="s">
        <v>12</v>
      </c>
    </row>
    <row r="4" spans="1:8" ht="15.75">
      <c r="A4" s="50" t="s">
        <v>52</v>
      </c>
      <c r="B4" s="50" t="s">
        <v>286</v>
      </c>
      <c r="C4" s="50" t="s">
        <v>287</v>
      </c>
      <c r="D4" s="23" t="s">
        <v>13</v>
      </c>
      <c r="E4" s="33" t="s">
        <v>400</v>
      </c>
      <c r="F4" s="63" t="s">
        <v>543</v>
      </c>
      <c r="G4" s="83"/>
      <c r="H4" s="24"/>
    </row>
    <row r="5" spans="1:8" ht="15.75">
      <c r="A5" s="50" t="s">
        <v>119</v>
      </c>
      <c r="B5" s="50" t="s">
        <v>329</v>
      </c>
      <c r="C5" s="50" t="s">
        <v>330</v>
      </c>
      <c r="D5" s="23" t="s">
        <v>13</v>
      </c>
      <c r="E5" s="33" t="s">
        <v>400</v>
      </c>
      <c r="F5" s="63" t="s">
        <v>543</v>
      </c>
      <c r="G5" s="83"/>
      <c r="H5" s="24"/>
    </row>
    <row r="6" spans="1:8" ht="15.75">
      <c r="A6" s="64" t="s">
        <v>47</v>
      </c>
      <c r="B6" s="64" t="s">
        <v>331</v>
      </c>
      <c r="C6" s="64" t="s">
        <v>332</v>
      </c>
      <c r="D6" s="75" t="s">
        <v>21</v>
      </c>
      <c r="E6" s="72" t="s">
        <v>400</v>
      </c>
      <c r="F6" s="68">
        <v>8</v>
      </c>
      <c r="G6" s="67">
        <v>0.9152777777777777</v>
      </c>
      <c r="H6" s="68">
        <f aca="true" t="shared" si="0" ref="H6:H46">($H$2+1-F6)*120/$H$2</f>
        <v>97.29729729729729</v>
      </c>
    </row>
    <row r="7" spans="1:8" ht="15.75">
      <c r="A7" s="50" t="s">
        <v>47</v>
      </c>
      <c r="B7" s="50" t="s">
        <v>333</v>
      </c>
      <c r="C7" s="50" t="s">
        <v>334</v>
      </c>
      <c r="D7" s="23" t="s">
        <v>21</v>
      </c>
      <c r="E7" s="33" t="s">
        <v>400</v>
      </c>
      <c r="F7" s="63" t="s">
        <v>543</v>
      </c>
      <c r="G7" s="83"/>
      <c r="H7" s="24"/>
    </row>
    <row r="8" spans="1:8" ht="15.75">
      <c r="A8" s="69" t="s">
        <v>71</v>
      </c>
      <c r="B8" s="69" t="s">
        <v>335</v>
      </c>
      <c r="C8" s="69" t="s">
        <v>338</v>
      </c>
      <c r="D8" s="75" t="s">
        <v>37</v>
      </c>
      <c r="E8" s="72" t="s">
        <v>400</v>
      </c>
      <c r="F8" s="68">
        <v>2</v>
      </c>
      <c r="G8" s="67">
        <v>0.8430555555555556</v>
      </c>
      <c r="H8" s="68">
        <f t="shared" si="0"/>
        <v>116.75675675675676</v>
      </c>
    </row>
    <row r="9" spans="1:8" ht="15.75">
      <c r="A9" s="21" t="s">
        <v>71</v>
      </c>
      <c r="B9" s="21" t="s">
        <v>336</v>
      </c>
      <c r="C9" s="21" t="s">
        <v>339</v>
      </c>
      <c r="D9" s="23" t="s">
        <v>37</v>
      </c>
      <c r="E9" s="33" t="s">
        <v>400</v>
      </c>
      <c r="F9" s="24">
        <v>30</v>
      </c>
      <c r="G9" s="29">
        <v>1.1201388888888888</v>
      </c>
      <c r="H9" s="24">
        <f t="shared" si="0"/>
        <v>25.945945945945947</v>
      </c>
    </row>
    <row r="10" spans="1:8" ht="15.75">
      <c r="A10" s="69" t="s">
        <v>71</v>
      </c>
      <c r="B10" s="69" t="s">
        <v>337</v>
      </c>
      <c r="C10" s="69" t="s">
        <v>340</v>
      </c>
      <c r="D10" s="75" t="s">
        <v>37</v>
      </c>
      <c r="E10" s="72" t="s">
        <v>400</v>
      </c>
      <c r="F10" s="68">
        <v>7</v>
      </c>
      <c r="G10" s="67">
        <v>0.904861111111111</v>
      </c>
      <c r="H10" s="68">
        <f t="shared" si="0"/>
        <v>100.54054054054055</v>
      </c>
    </row>
    <row r="11" spans="1:8" ht="15.75">
      <c r="A11" s="50" t="s">
        <v>149</v>
      </c>
      <c r="B11" s="50" t="s">
        <v>343</v>
      </c>
      <c r="C11" s="50" t="s">
        <v>344</v>
      </c>
      <c r="D11" s="23" t="s">
        <v>37</v>
      </c>
      <c r="E11" s="33" t="s">
        <v>400</v>
      </c>
      <c r="F11" s="63" t="s">
        <v>543</v>
      </c>
      <c r="G11" s="83"/>
      <c r="H11" s="24"/>
    </row>
    <row r="12" spans="1:8" ht="15.75">
      <c r="A12" s="21" t="s">
        <v>55</v>
      </c>
      <c r="B12" s="21" t="s">
        <v>259</v>
      </c>
      <c r="C12" s="21" t="s">
        <v>62</v>
      </c>
      <c r="D12" s="23" t="s">
        <v>37</v>
      </c>
      <c r="E12" s="33" t="s">
        <v>400</v>
      </c>
      <c r="F12" s="24">
        <v>25</v>
      </c>
      <c r="G12" s="29">
        <v>1.0694444444444444</v>
      </c>
      <c r="H12" s="24">
        <f t="shared" si="0"/>
        <v>42.16216216216216</v>
      </c>
    </row>
    <row r="13" spans="1:8" ht="15.75">
      <c r="A13" s="70" t="s">
        <v>151</v>
      </c>
      <c r="B13" s="70" t="s">
        <v>205</v>
      </c>
      <c r="C13" s="70" t="s">
        <v>345</v>
      </c>
      <c r="D13" s="75" t="s">
        <v>21</v>
      </c>
      <c r="E13" s="72" t="s">
        <v>400</v>
      </c>
      <c r="F13" s="68">
        <v>3</v>
      </c>
      <c r="G13" s="67">
        <v>0.8541666666666666</v>
      </c>
      <c r="H13" s="68">
        <f t="shared" si="0"/>
        <v>113.51351351351352</v>
      </c>
    </row>
    <row r="14" spans="1:8" ht="15.75">
      <c r="A14" s="70" t="s">
        <v>151</v>
      </c>
      <c r="B14" s="70" t="s">
        <v>346</v>
      </c>
      <c r="C14" s="70" t="s">
        <v>347</v>
      </c>
      <c r="D14" s="75" t="s">
        <v>21</v>
      </c>
      <c r="E14" s="72" t="s">
        <v>400</v>
      </c>
      <c r="F14" s="68">
        <v>9</v>
      </c>
      <c r="G14" s="67">
        <v>0.9284722222222223</v>
      </c>
      <c r="H14" s="68">
        <f t="shared" si="0"/>
        <v>94.05405405405405</v>
      </c>
    </row>
    <row r="15" spans="1:8" ht="15.75">
      <c r="A15" s="52" t="s">
        <v>151</v>
      </c>
      <c r="B15" s="52" t="s">
        <v>348</v>
      </c>
      <c r="C15" s="52" t="s">
        <v>56</v>
      </c>
      <c r="D15" s="23" t="s">
        <v>21</v>
      </c>
      <c r="E15" s="33" t="s">
        <v>400</v>
      </c>
      <c r="F15" s="24">
        <v>34</v>
      </c>
      <c r="G15" s="29">
        <v>1.3340277777777778</v>
      </c>
      <c r="H15" s="24">
        <f t="shared" si="0"/>
        <v>12.972972972972974</v>
      </c>
    </row>
    <row r="16" spans="1:8" ht="15.75">
      <c r="A16" s="52" t="s">
        <v>57</v>
      </c>
      <c r="B16" s="52" t="s">
        <v>349</v>
      </c>
      <c r="C16" s="52" t="s">
        <v>350</v>
      </c>
      <c r="D16" s="23" t="s">
        <v>21</v>
      </c>
      <c r="E16" s="33" t="s">
        <v>400</v>
      </c>
      <c r="F16" s="24">
        <v>29</v>
      </c>
      <c r="G16" s="29">
        <v>1.097222222222222</v>
      </c>
      <c r="H16" s="24">
        <f t="shared" si="0"/>
        <v>29.18918918918919</v>
      </c>
    </row>
    <row r="17" spans="1:8" ht="15.75">
      <c r="A17" s="64" t="s">
        <v>157</v>
      </c>
      <c r="B17" s="64" t="s">
        <v>351</v>
      </c>
      <c r="C17" s="64" t="s">
        <v>352</v>
      </c>
      <c r="D17" s="75" t="s">
        <v>13</v>
      </c>
      <c r="E17" s="72" t="s">
        <v>400</v>
      </c>
      <c r="F17" s="68">
        <v>11</v>
      </c>
      <c r="G17" s="67">
        <v>0.9465277777777777</v>
      </c>
      <c r="H17" s="68">
        <f t="shared" si="0"/>
        <v>87.56756756756756</v>
      </c>
    </row>
    <row r="18" spans="1:8" ht="15.75">
      <c r="A18" s="64" t="s">
        <v>6</v>
      </c>
      <c r="B18" s="64" t="s">
        <v>353</v>
      </c>
      <c r="C18" s="64" t="s">
        <v>354</v>
      </c>
      <c r="D18" s="75" t="s">
        <v>37</v>
      </c>
      <c r="E18" s="72" t="s">
        <v>400</v>
      </c>
      <c r="F18" s="68">
        <v>14</v>
      </c>
      <c r="G18" s="67">
        <v>0.9520833333333334</v>
      </c>
      <c r="H18" s="68">
        <f t="shared" si="0"/>
        <v>77.83783783783784</v>
      </c>
    </row>
    <row r="19" spans="1:8" ht="15.75">
      <c r="A19" s="50" t="s">
        <v>6</v>
      </c>
      <c r="B19" s="50" t="s">
        <v>355</v>
      </c>
      <c r="C19" s="50" t="s">
        <v>356</v>
      </c>
      <c r="D19" s="23" t="s">
        <v>37</v>
      </c>
      <c r="E19" s="33" t="s">
        <v>400</v>
      </c>
      <c r="F19" s="24">
        <v>28</v>
      </c>
      <c r="G19" s="29">
        <v>1.0805555555555555</v>
      </c>
      <c r="H19" s="24">
        <f t="shared" si="0"/>
        <v>32.432432432432435</v>
      </c>
    </row>
    <row r="20" spans="1:8" ht="15.75">
      <c r="A20" s="64" t="s">
        <v>6</v>
      </c>
      <c r="B20" s="64" t="s">
        <v>357</v>
      </c>
      <c r="C20" s="64" t="s">
        <v>358</v>
      </c>
      <c r="D20" s="75" t="s">
        <v>37</v>
      </c>
      <c r="E20" s="72" t="s">
        <v>400</v>
      </c>
      <c r="F20" s="68">
        <v>18</v>
      </c>
      <c r="G20" s="67">
        <v>0.9972222222222222</v>
      </c>
      <c r="H20" s="68">
        <f t="shared" si="0"/>
        <v>64.86486486486487</v>
      </c>
    </row>
    <row r="21" spans="1:8" ht="15.75">
      <c r="A21" s="64" t="s">
        <v>6</v>
      </c>
      <c r="B21" s="64" t="s">
        <v>359</v>
      </c>
      <c r="C21" s="64" t="s">
        <v>360</v>
      </c>
      <c r="D21" s="75" t="s">
        <v>37</v>
      </c>
      <c r="E21" s="72" t="s">
        <v>400</v>
      </c>
      <c r="F21" s="68">
        <v>13</v>
      </c>
      <c r="G21" s="67">
        <v>0.9506944444444444</v>
      </c>
      <c r="H21" s="68">
        <f t="shared" si="0"/>
        <v>81.08108108108108</v>
      </c>
    </row>
    <row r="22" spans="1:8" ht="15.75">
      <c r="A22" s="50" t="s">
        <v>167</v>
      </c>
      <c r="B22" s="50" t="s">
        <v>361</v>
      </c>
      <c r="C22" s="50" t="s">
        <v>362</v>
      </c>
      <c r="D22" s="23" t="s">
        <v>37</v>
      </c>
      <c r="E22" s="33" t="s">
        <v>400</v>
      </c>
      <c r="F22" s="24">
        <v>20</v>
      </c>
      <c r="G22" s="29">
        <v>1.0145833333333334</v>
      </c>
      <c r="H22" s="24">
        <f t="shared" si="0"/>
        <v>58.37837837837838</v>
      </c>
    </row>
    <row r="23" spans="1:8" ht="15.75">
      <c r="A23" s="69" t="s">
        <v>365</v>
      </c>
      <c r="B23" s="69" t="s">
        <v>366</v>
      </c>
      <c r="C23" s="69" t="s">
        <v>367</v>
      </c>
      <c r="D23" s="75" t="s">
        <v>13</v>
      </c>
      <c r="E23" s="72" t="s">
        <v>400</v>
      </c>
      <c r="F23" s="68">
        <v>17</v>
      </c>
      <c r="G23" s="67">
        <v>0.99375</v>
      </c>
      <c r="H23" s="68">
        <f t="shared" si="0"/>
        <v>68.10810810810811</v>
      </c>
    </row>
    <row r="24" spans="1:8" ht="15.75">
      <c r="A24" s="21" t="s">
        <v>225</v>
      </c>
      <c r="B24" s="21" t="s">
        <v>368</v>
      </c>
      <c r="C24" s="21" t="s">
        <v>339</v>
      </c>
      <c r="D24" s="23" t="s">
        <v>13</v>
      </c>
      <c r="E24" s="33" t="s">
        <v>400</v>
      </c>
      <c r="F24" s="24">
        <v>26</v>
      </c>
      <c r="G24" s="29">
        <v>1.073611111111111</v>
      </c>
      <c r="H24" s="24">
        <f t="shared" si="0"/>
        <v>38.91891891891892</v>
      </c>
    </row>
    <row r="25" spans="1:8" ht="15.75">
      <c r="A25" s="64" t="s">
        <v>399</v>
      </c>
      <c r="B25" s="64" t="s">
        <v>369</v>
      </c>
      <c r="C25" s="64" t="s">
        <v>233</v>
      </c>
      <c r="D25" s="75" t="s">
        <v>21</v>
      </c>
      <c r="E25" s="72" t="s">
        <v>400</v>
      </c>
      <c r="F25" s="68">
        <v>5</v>
      </c>
      <c r="G25" s="67">
        <v>0.8937499999999999</v>
      </c>
      <c r="H25" s="68">
        <f t="shared" si="0"/>
        <v>107.02702702702703</v>
      </c>
    </row>
    <row r="26" spans="1:8" ht="15.75">
      <c r="A26" s="64" t="s">
        <v>399</v>
      </c>
      <c r="B26" s="64" t="s">
        <v>370</v>
      </c>
      <c r="C26" s="64" t="s">
        <v>371</v>
      </c>
      <c r="D26" s="75" t="s">
        <v>21</v>
      </c>
      <c r="E26" s="72" t="s">
        <v>400</v>
      </c>
      <c r="F26" s="68">
        <v>6</v>
      </c>
      <c r="G26" s="67">
        <v>0.8993055555555555</v>
      </c>
      <c r="H26" s="68">
        <f t="shared" si="0"/>
        <v>103.78378378378379</v>
      </c>
    </row>
    <row r="27" spans="1:8" ht="15.75">
      <c r="A27" s="64" t="s">
        <v>399</v>
      </c>
      <c r="B27" s="64" t="s">
        <v>372</v>
      </c>
      <c r="C27" s="70" t="s">
        <v>325</v>
      </c>
      <c r="D27" s="75" t="s">
        <v>21</v>
      </c>
      <c r="E27" s="72" t="s">
        <v>400</v>
      </c>
      <c r="F27" s="68">
        <v>15</v>
      </c>
      <c r="G27" s="67">
        <v>0.9631944444444445</v>
      </c>
      <c r="H27" s="68">
        <f t="shared" si="0"/>
        <v>74.5945945945946</v>
      </c>
    </row>
    <row r="28" spans="1:8" ht="15.75">
      <c r="A28" s="50" t="s">
        <v>376</v>
      </c>
      <c r="B28" s="50" t="s">
        <v>373</v>
      </c>
      <c r="C28" s="50" t="s">
        <v>374</v>
      </c>
      <c r="D28" s="23" t="s">
        <v>21</v>
      </c>
      <c r="E28" s="33" t="s">
        <v>400</v>
      </c>
      <c r="F28" s="24">
        <v>21</v>
      </c>
      <c r="G28" s="29">
        <v>1.0166666666666666</v>
      </c>
      <c r="H28" s="24">
        <f t="shared" si="0"/>
        <v>55.13513513513514</v>
      </c>
    </row>
    <row r="29" spans="1:8" ht="15.75">
      <c r="A29" s="64" t="s">
        <v>376</v>
      </c>
      <c r="B29" s="64" t="s">
        <v>375</v>
      </c>
      <c r="C29" s="64" t="s">
        <v>347</v>
      </c>
      <c r="D29" s="75" t="s">
        <v>21</v>
      </c>
      <c r="E29" s="72" t="s">
        <v>400</v>
      </c>
      <c r="F29" s="68">
        <v>1</v>
      </c>
      <c r="G29" s="67">
        <v>0.8097222222222222</v>
      </c>
      <c r="H29" s="68">
        <f t="shared" si="0"/>
        <v>120</v>
      </c>
    </row>
    <row r="30" spans="1:8" ht="15.75">
      <c r="A30" s="52" t="s">
        <v>40</v>
      </c>
      <c r="B30" s="52" t="s">
        <v>377</v>
      </c>
      <c r="C30" s="52" t="s">
        <v>378</v>
      </c>
      <c r="D30" s="23" t="s">
        <v>37</v>
      </c>
      <c r="E30" s="33" t="s">
        <v>400</v>
      </c>
      <c r="F30" s="63" t="s">
        <v>543</v>
      </c>
      <c r="G30" s="83"/>
      <c r="H30" s="24"/>
    </row>
    <row r="31" spans="1:8" ht="15.75">
      <c r="A31" s="70" t="s">
        <v>40</v>
      </c>
      <c r="B31" s="70" t="s">
        <v>379</v>
      </c>
      <c r="C31" s="70" t="s">
        <v>380</v>
      </c>
      <c r="D31" s="75" t="s">
        <v>37</v>
      </c>
      <c r="E31" s="72" t="s">
        <v>400</v>
      </c>
      <c r="F31" s="68">
        <v>5</v>
      </c>
      <c r="G31" s="67">
        <v>0.8937499999999999</v>
      </c>
      <c r="H31" s="68">
        <f t="shared" si="0"/>
        <v>107.02702702702703</v>
      </c>
    </row>
    <row r="32" spans="1:8" ht="15.75">
      <c r="A32" s="52" t="s">
        <v>40</v>
      </c>
      <c r="B32" s="52" t="s">
        <v>381</v>
      </c>
      <c r="C32" s="52" t="s">
        <v>382</v>
      </c>
      <c r="D32" s="23" t="s">
        <v>37</v>
      </c>
      <c r="E32" s="33" t="s">
        <v>400</v>
      </c>
      <c r="F32" s="24">
        <v>36</v>
      </c>
      <c r="G32" s="29">
        <v>1.59375</v>
      </c>
      <c r="H32" s="24">
        <f t="shared" si="0"/>
        <v>6.486486486486487</v>
      </c>
    </row>
    <row r="33" spans="1:8" ht="15.75">
      <c r="A33" s="52" t="s">
        <v>40</v>
      </c>
      <c r="B33" s="52" t="s">
        <v>383</v>
      </c>
      <c r="C33" s="52" t="s">
        <v>384</v>
      </c>
      <c r="D33" s="23" t="s">
        <v>37</v>
      </c>
      <c r="E33" s="33" t="s">
        <v>400</v>
      </c>
      <c r="F33" s="24">
        <v>23</v>
      </c>
      <c r="G33" s="29">
        <v>1.0486111111111112</v>
      </c>
      <c r="H33" s="24">
        <f t="shared" si="0"/>
        <v>48.648648648648646</v>
      </c>
    </row>
    <row r="34" spans="1:8" ht="15.75">
      <c r="A34" s="52" t="s">
        <v>40</v>
      </c>
      <c r="B34" s="52" t="s">
        <v>385</v>
      </c>
      <c r="C34" s="52" t="s">
        <v>386</v>
      </c>
      <c r="D34" s="23" t="s">
        <v>37</v>
      </c>
      <c r="E34" s="33" t="s">
        <v>400</v>
      </c>
      <c r="F34" s="24">
        <v>35</v>
      </c>
      <c r="G34" s="29">
        <v>1.5888888888888888</v>
      </c>
      <c r="H34" s="24">
        <f t="shared" si="0"/>
        <v>9.72972972972973</v>
      </c>
    </row>
    <row r="35" spans="1:8" ht="15.75">
      <c r="A35" s="55" t="s">
        <v>58</v>
      </c>
      <c r="B35" s="55" t="s">
        <v>387</v>
      </c>
      <c r="C35" s="55" t="s">
        <v>388</v>
      </c>
      <c r="D35" s="23" t="s">
        <v>21</v>
      </c>
      <c r="E35" s="33" t="s">
        <v>400</v>
      </c>
      <c r="F35" s="24">
        <v>19</v>
      </c>
      <c r="G35" s="29">
        <v>1.0138888888888888</v>
      </c>
      <c r="H35" s="24">
        <f t="shared" si="0"/>
        <v>61.62162162162162</v>
      </c>
    </row>
    <row r="36" spans="1:8" ht="15.75">
      <c r="A36" s="55" t="s">
        <v>58</v>
      </c>
      <c r="B36" s="55" t="s">
        <v>389</v>
      </c>
      <c r="C36" s="55" t="s">
        <v>390</v>
      </c>
      <c r="D36" s="23" t="s">
        <v>21</v>
      </c>
      <c r="E36" s="33" t="s">
        <v>400</v>
      </c>
      <c r="F36" s="24">
        <v>27</v>
      </c>
      <c r="G36" s="29">
        <v>1.0784722222222223</v>
      </c>
      <c r="H36" s="24">
        <f t="shared" si="0"/>
        <v>35.67567567567568</v>
      </c>
    </row>
    <row r="37" spans="1:8" ht="15.75">
      <c r="A37" s="64" t="s">
        <v>58</v>
      </c>
      <c r="B37" s="64" t="s">
        <v>391</v>
      </c>
      <c r="C37" s="64" t="s">
        <v>392</v>
      </c>
      <c r="D37" s="75" t="s">
        <v>21</v>
      </c>
      <c r="E37" s="72" t="s">
        <v>400</v>
      </c>
      <c r="F37" s="68">
        <v>12</v>
      </c>
      <c r="G37" s="67">
        <v>0.9472222222222223</v>
      </c>
      <c r="H37" s="68">
        <f t="shared" si="0"/>
        <v>84.32432432432432</v>
      </c>
    </row>
    <row r="38" spans="1:8" ht="15.75">
      <c r="A38" s="55" t="s">
        <v>58</v>
      </c>
      <c r="B38" s="55" t="s">
        <v>393</v>
      </c>
      <c r="C38" s="55" t="s">
        <v>394</v>
      </c>
      <c r="D38" s="23" t="s">
        <v>21</v>
      </c>
      <c r="E38" s="33" t="s">
        <v>400</v>
      </c>
      <c r="F38" s="24">
        <v>24</v>
      </c>
      <c r="G38" s="29">
        <v>1.0604166666666666</v>
      </c>
      <c r="H38" s="24">
        <f t="shared" si="0"/>
        <v>45.4054054054054</v>
      </c>
    </row>
    <row r="39" spans="1:8" ht="15.75">
      <c r="A39" s="55" t="s">
        <v>58</v>
      </c>
      <c r="B39" s="55" t="s">
        <v>395</v>
      </c>
      <c r="C39" s="55" t="s">
        <v>396</v>
      </c>
      <c r="D39" s="23" t="s">
        <v>21</v>
      </c>
      <c r="E39" s="33" t="s">
        <v>400</v>
      </c>
      <c r="F39" s="24">
        <v>31</v>
      </c>
      <c r="G39" s="29">
        <v>1.1312499999999999</v>
      </c>
      <c r="H39" s="24">
        <f t="shared" si="0"/>
        <v>22.7027027027027</v>
      </c>
    </row>
    <row r="40" spans="1:8" ht="15.75">
      <c r="A40" s="56" t="s">
        <v>7</v>
      </c>
      <c r="B40" s="56" t="s">
        <v>397</v>
      </c>
      <c r="C40" s="56" t="s">
        <v>398</v>
      </c>
      <c r="D40" s="23" t="s">
        <v>13</v>
      </c>
      <c r="E40" s="33" t="s">
        <v>400</v>
      </c>
      <c r="F40" s="63" t="s">
        <v>543</v>
      </c>
      <c r="G40" s="25"/>
      <c r="H40" s="24"/>
    </row>
    <row r="41" spans="1:8" ht="15.75">
      <c r="A41" s="70" t="s">
        <v>19</v>
      </c>
      <c r="B41" s="70" t="s">
        <v>508</v>
      </c>
      <c r="C41" s="70" t="s">
        <v>509</v>
      </c>
      <c r="D41" s="78" t="s">
        <v>37</v>
      </c>
      <c r="E41" s="72" t="s">
        <v>400</v>
      </c>
      <c r="F41" s="68">
        <v>16</v>
      </c>
      <c r="G41" s="73">
        <v>0.9638888888888889</v>
      </c>
      <c r="H41" s="68">
        <f t="shared" si="0"/>
        <v>71.35135135135135</v>
      </c>
    </row>
    <row r="42" spans="1:8" ht="15.75">
      <c r="A42" s="70" t="s">
        <v>19</v>
      </c>
      <c r="B42" s="70" t="s">
        <v>510</v>
      </c>
      <c r="C42" s="70" t="s">
        <v>511</v>
      </c>
      <c r="D42" s="78" t="s">
        <v>37</v>
      </c>
      <c r="E42" s="72" t="s">
        <v>400</v>
      </c>
      <c r="F42" s="68">
        <v>4</v>
      </c>
      <c r="G42" s="73">
        <v>0.8624999999999999</v>
      </c>
      <c r="H42" s="68">
        <f t="shared" si="0"/>
        <v>110.27027027027027</v>
      </c>
    </row>
    <row r="43" spans="1:8" ht="15.75">
      <c r="A43" s="70" t="s">
        <v>19</v>
      </c>
      <c r="B43" s="70" t="s">
        <v>512</v>
      </c>
      <c r="C43" s="70" t="s">
        <v>513</v>
      </c>
      <c r="D43" s="78" t="s">
        <v>37</v>
      </c>
      <c r="E43" s="72" t="s">
        <v>400</v>
      </c>
      <c r="F43" s="68">
        <v>10</v>
      </c>
      <c r="G43" s="73">
        <v>0.9430555555555555</v>
      </c>
      <c r="H43" s="68">
        <f t="shared" si="0"/>
        <v>90.8108108108108</v>
      </c>
    </row>
    <row r="44" spans="1:8" ht="15.75">
      <c r="A44" s="52" t="s">
        <v>19</v>
      </c>
      <c r="B44" s="52" t="s">
        <v>514</v>
      </c>
      <c r="C44" s="52" t="s">
        <v>513</v>
      </c>
      <c r="D44" s="28" t="s">
        <v>37</v>
      </c>
      <c r="E44" s="33" t="s">
        <v>400</v>
      </c>
      <c r="F44" s="24">
        <v>33</v>
      </c>
      <c r="G44" s="42">
        <v>1.2486111111111111</v>
      </c>
      <c r="H44" s="24">
        <f t="shared" si="0"/>
        <v>16.216216216216218</v>
      </c>
    </row>
    <row r="45" spans="1:8" ht="15.75">
      <c r="A45" s="26" t="s">
        <v>6</v>
      </c>
      <c r="B45" s="28" t="s">
        <v>219</v>
      </c>
      <c r="C45" s="28" t="s">
        <v>220</v>
      </c>
      <c r="D45" s="28" t="s">
        <v>37</v>
      </c>
      <c r="E45" s="33" t="s">
        <v>536</v>
      </c>
      <c r="F45" s="24">
        <v>22</v>
      </c>
      <c r="G45" s="42">
        <v>1.03125</v>
      </c>
      <c r="H45" s="24">
        <f t="shared" si="0"/>
        <v>51.891891891891895</v>
      </c>
    </row>
    <row r="46" spans="1:8" ht="15.75">
      <c r="A46" s="26" t="s">
        <v>19</v>
      </c>
      <c r="B46" s="28" t="s">
        <v>502</v>
      </c>
      <c r="C46" s="28" t="s">
        <v>503</v>
      </c>
      <c r="D46" s="28" t="s">
        <v>37</v>
      </c>
      <c r="E46" s="33" t="s">
        <v>536</v>
      </c>
      <c r="F46" s="24">
        <v>32</v>
      </c>
      <c r="G46" s="42">
        <v>1.1500000000000001</v>
      </c>
      <c r="H46" s="24">
        <f t="shared" si="0"/>
        <v>19.45945945945946</v>
      </c>
    </row>
    <row r="47" spans="1:8" ht="15.75">
      <c r="A47" s="26"/>
      <c r="B47" s="27"/>
      <c r="C47" s="27"/>
      <c r="D47" s="28"/>
      <c r="E47" s="33"/>
      <c r="F47" s="38"/>
      <c r="G47" s="46"/>
      <c r="H47" s="24"/>
    </row>
    <row r="48" spans="1:8" ht="15.75">
      <c r="A48" s="26"/>
      <c r="B48" s="27"/>
      <c r="C48" s="27"/>
      <c r="D48" s="28"/>
      <c r="E48" s="33"/>
      <c r="F48" s="38"/>
      <c r="G48" s="46"/>
      <c r="H48" s="24"/>
    </row>
    <row r="49" spans="1:8" ht="15.75">
      <c r="A49" s="26"/>
      <c r="B49" s="27"/>
      <c r="C49" s="27"/>
      <c r="D49" s="28"/>
      <c r="E49" s="33"/>
      <c r="F49" s="38"/>
      <c r="G49" s="46"/>
      <c r="H49" s="24"/>
    </row>
    <row r="50" spans="1:8" ht="15.75">
      <c r="A50" s="26"/>
      <c r="B50" s="27"/>
      <c r="C50" s="27"/>
      <c r="D50" s="28"/>
      <c r="E50" s="33"/>
      <c r="F50" s="38"/>
      <c r="G50" s="46"/>
      <c r="H50" s="24"/>
    </row>
    <row r="51" spans="1:8" ht="15.75">
      <c r="A51" s="26"/>
      <c r="B51" s="27"/>
      <c r="C51" s="27"/>
      <c r="D51" s="30"/>
      <c r="E51" s="33"/>
      <c r="F51" s="38"/>
      <c r="G51" s="46"/>
      <c r="H51" s="24"/>
    </row>
    <row r="52" spans="1:8" ht="15.75">
      <c r="A52" s="26"/>
      <c r="B52" s="27"/>
      <c r="C52" s="27"/>
      <c r="D52" s="30"/>
      <c r="E52" s="33"/>
      <c r="F52" s="38"/>
      <c r="G52" s="46"/>
      <c r="H52" s="24"/>
    </row>
    <row r="53" spans="1:8" ht="15.75">
      <c r="A53" s="26"/>
      <c r="B53" s="27"/>
      <c r="C53" s="27"/>
      <c r="D53" s="30"/>
      <c r="E53" s="33"/>
      <c r="F53" s="38"/>
      <c r="G53" s="47"/>
      <c r="H53" s="24"/>
    </row>
    <row r="54" spans="1:8" ht="15.75">
      <c r="A54" s="26"/>
      <c r="B54" s="27"/>
      <c r="C54" s="27"/>
      <c r="D54" s="30"/>
      <c r="E54" s="33"/>
      <c r="F54" s="38"/>
      <c r="G54" s="46"/>
      <c r="H54" s="24"/>
    </row>
    <row r="55" spans="1:8" ht="15.75">
      <c r="A55" s="31"/>
      <c r="B55" s="27"/>
      <c r="C55" s="27"/>
      <c r="D55" s="30"/>
      <c r="E55" s="33"/>
      <c r="F55" s="24"/>
      <c r="G55" s="43"/>
      <c r="H55" s="24"/>
    </row>
    <row r="56" spans="1:8" ht="15.75">
      <c r="A56" s="31"/>
      <c r="B56" s="27"/>
      <c r="C56" s="27"/>
      <c r="D56" s="30"/>
      <c r="E56" s="33"/>
      <c r="F56" s="24"/>
      <c r="G56" s="43"/>
      <c r="H56" s="24"/>
    </row>
    <row r="57" spans="1:8" ht="15.75">
      <c r="A57" s="31"/>
      <c r="B57" s="27"/>
      <c r="C57" s="27"/>
      <c r="D57" s="30"/>
      <c r="E57" s="33"/>
      <c r="F57" s="24"/>
      <c r="G57" s="44"/>
      <c r="H57" s="24"/>
    </row>
    <row r="58" spans="1:8" ht="15.75">
      <c r="A58" s="31"/>
      <c r="B58" s="27"/>
      <c r="C58" s="27"/>
      <c r="D58" s="30"/>
      <c r="E58" s="33"/>
      <c r="F58" s="24"/>
      <c r="G58" s="44"/>
      <c r="H58" s="24"/>
    </row>
    <row r="59" spans="1:8" ht="15.75">
      <c r="A59" s="31"/>
      <c r="B59" s="27"/>
      <c r="C59" s="27"/>
      <c r="D59" s="30"/>
      <c r="E59" s="33"/>
      <c r="F59" s="24"/>
      <c r="G59" s="45"/>
      <c r="H59" s="24"/>
    </row>
    <row r="60" spans="1:8" ht="15.75">
      <c r="A60" s="31"/>
      <c r="B60" s="27"/>
      <c r="C60" s="27"/>
      <c r="D60" s="30"/>
      <c r="E60" s="33"/>
      <c r="F60" s="24"/>
      <c r="G60" s="44"/>
      <c r="H60" s="24"/>
    </row>
    <row r="61" spans="1:8" ht="15.75">
      <c r="A61" s="31"/>
      <c r="B61" s="27"/>
      <c r="C61" s="27"/>
      <c r="D61" s="30"/>
      <c r="E61" s="33"/>
      <c r="F61" s="24"/>
      <c r="G61" s="44"/>
      <c r="H61" s="24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3">
      <selection activeCell="J30" sqref="J30"/>
    </sheetView>
  </sheetViews>
  <sheetFormatPr defaultColWidth="11.00390625" defaultRowHeight="12.75"/>
  <cols>
    <col min="1" max="1" width="23.875" style="0" customWidth="1"/>
    <col min="2" max="2" width="21.375" style="0" customWidth="1"/>
    <col min="3" max="3" width="18.00390625" style="0" customWidth="1"/>
    <col min="4" max="6" width="12.25390625" style="0" customWidth="1"/>
    <col min="7" max="7" width="13.125" style="0" customWidth="1"/>
  </cols>
  <sheetData>
    <row r="1" spans="2:3" ht="15">
      <c r="B1" s="85" t="s">
        <v>15</v>
      </c>
      <c r="C1" s="85"/>
    </row>
    <row r="2" spans="7:8" ht="12.75">
      <c r="G2" s="1" t="s">
        <v>81</v>
      </c>
      <c r="H2" s="1">
        <v>20</v>
      </c>
    </row>
    <row r="3" spans="1:8" ht="15.75">
      <c r="A3" s="10" t="s">
        <v>9</v>
      </c>
      <c r="B3" s="3" t="s">
        <v>45</v>
      </c>
      <c r="C3" s="3" t="s">
        <v>46</v>
      </c>
      <c r="D3" s="3" t="s">
        <v>10</v>
      </c>
      <c r="E3" s="3" t="s">
        <v>49</v>
      </c>
      <c r="F3" s="3" t="s">
        <v>38</v>
      </c>
      <c r="G3" s="3" t="s">
        <v>11</v>
      </c>
      <c r="H3" s="3" t="s">
        <v>12</v>
      </c>
    </row>
    <row r="4" spans="1:8" ht="15.75">
      <c r="A4" s="64" t="s">
        <v>119</v>
      </c>
      <c r="B4" s="64" t="s">
        <v>402</v>
      </c>
      <c r="C4" s="64" t="s">
        <v>403</v>
      </c>
      <c r="D4" s="75" t="s">
        <v>13</v>
      </c>
      <c r="E4" s="72" t="s">
        <v>498</v>
      </c>
      <c r="F4" s="68">
        <v>5</v>
      </c>
      <c r="G4" s="76">
        <v>1.0930555555555557</v>
      </c>
      <c r="H4" s="79">
        <f>($H$2+1-F4)*120/$H$2</f>
        <v>96</v>
      </c>
    </row>
    <row r="5" spans="1:8" ht="15.75">
      <c r="A5" s="64" t="s">
        <v>47</v>
      </c>
      <c r="B5" s="64" t="s">
        <v>404</v>
      </c>
      <c r="C5" s="64" t="s">
        <v>405</v>
      </c>
      <c r="D5" s="75" t="s">
        <v>21</v>
      </c>
      <c r="E5" s="72" t="s">
        <v>498</v>
      </c>
      <c r="F5" s="68">
        <v>6</v>
      </c>
      <c r="G5" s="76">
        <v>1.0944444444444443</v>
      </c>
      <c r="H5" s="79">
        <f aca="true" t="shared" si="0" ref="H5:H34">($H$2+1-F5)*120/$H$2</f>
        <v>90</v>
      </c>
    </row>
    <row r="6" spans="1:8" ht="15.75">
      <c r="A6" s="50" t="s">
        <v>149</v>
      </c>
      <c r="B6" s="50" t="s">
        <v>406</v>
      </c>
      <c r="C6" s="50" t="s">
        <v>407</v>
      </c>
      <c r="D6" s="23" t="s">
        <v>37</v>
      </c>
      <c r="E6" s="33" t="s">
        <v>498</v>
      </c>
      <c r="F6" s="63" t="s">
        <v>543</v>
      </c>
      <c r="G6" s="83"/>
      <c r="H6" s="38"/>
    </row>
    <row r="7" spans="1:8" ht="15.75">
      <c r="A7" s="70" t="s">
        <v>151</v>
      </c>
      <c r="B7" s="70" t="s">
        <v>298</v>
      </c>
      <c r="C7" s="70" t="s">
        <v>313</v>
      </c>
      <c r="D7" s="75" t="s">
        <v>21</v>
      </c>
      <c r="E7" s="72" t="s">
        <v>498</v>
      </c>
      <c r="F7" s="68">
        <v>1</v>
      </c>
      <c r="G7" s="67">
        <v>0.9861111111111112</v>
      </c>
      <c r="H7" s="79">
        <f t="shared" si="0"/>
        <v>120</v>
      </c>
    </row>
    <row r="8" spans="1:8" ht="15.75">
      <c r="A8" s="70" t="s">
        <v>151</v>
      </c>
      <c r="B8" s="70" t="s">
        <v>408</v>
      </c>
      <c r="C8" s="70" t="s">
        <v>409</v>
      </c>
      <c r="D8" s="75" t="s">
        <v>21</v>
      </c>
      <c r="E8" s="72" t="s">
        <v>498</v>
      </c>
      <c r="F8" s="68">
        <v>11</v>
      </c>
      <c r="G8" s="76">
        <v>1.1791666666666667</v>
      </c>
      <c r="H8" s="79">
        <f t="shared" si="0"/>
        <v>60</v>
      </c>
    </row>
    <row r="9" spans="1:8" ht="15.75">
      <c r="A9" s="70" t="s">
        <v>151</v>
      </c>
      <c r="B9" s="70" t="s">
        <v>410</v>
      </c>
      <c r="C9" s="70" t="s">
        <v>411</v>
      </c>
      <c r="D9" s="75" t="s">
        <v>21</v>
      </c>
      <c r="E9" s="72" t="s">
        <v>498</v>
      </c>
      <c r="F9" s="68">
        <v>2</v>
      </c>
      <c r="G9" s="76">
        <v>1.034722222222222</v>
      </c>
      <c r="H9" s="79">
        <f t="shared" si="0"/>
        <v>114</v>
      </c>
    </row>
    <row r="10" spans="1:8" ht="15.75">
      <c r="A10" s="50" t="s">
        <v>157</v>
      </c>
      <c r="B10" s="50" t="s">
        <v>412</v>
      </c>
      <c r="C10" s="50" t="s">
        <v>413</v>
      </c>
      <c r="D10" s="23" t="s">
        <v>13</v>
      </c>
      <c r="E10" s="33" t="s">
        <v>498</v>
      </c>
      <c r="F10" s="24">
        <v>20</v>
      </c>
      <c r="G10" s="29">
        <v>1.6611111111111112</v>
      </c>
      <c r="H10" s="38">
        <f t="shared" si="0"/>
        <v>6</v>
      </c>
    </row>
    <row r="11" spans="1:8" ht="15.75">
      <c r="A11" s="64" t="s">
        <v>157</v>
      </c>
      <c r="B11" s="64" t="s">
        <v>414</v>
      </c>
      <c r="C11" s="64" t="s">
        <v>415</v>
      </c>
      <c r="D11" s="75" t="s">
        <v>13</v>
      </c>
      <c r="E11" s="72" t="s">
        <v>498</v>
      </c>
      <c r="F11" s="68">
        <v>17</v>
      </c>
      <c r="G11" s="76">
        <v>1.3958333333333333</v>
      </c>
      <c r="H11" s="79">
        <f t="shared" si="0"/>
        <v>24</v>
      </c>
    </row>
    <row r="12" spans="1:8" ht="15.75">
      <c r="A12" s="64" t="s">
        <v>6</v>
      </c>
      <c r="B12" s="64" t="s">
        <v>209</v>
      </c>
      <c r="C12" s="64" t="s">
        <v>416</v>
      </c>
      <c r="D12" s="75" t="s">
        <v>37</v>
      </c>
      <c r="E12" s="72" t="s">
        <v>498</v>
      </c>
      <c r="F12" s="68">
        <v>18</v>
      </c>
      <c r="G12" s="76">
        <v>1.3965277777777778</v>
      </c>
      <c r="H12" s="79">
        <f t="shared" si="0"/>
        <v>18</v>
      </c>
    </row>
    <row r="13" spans="1:8" ht="15.75">
      <c r="A13" s="50" t="s">
        <v>6</v>
      </c>
      <c r="B13" s="50" t="s">
        <v>417</v>
      </c>
      <c r="C13" s="50" t="s">
        <v>418</v>
      </c>
      <c r="D13" s="23" t="s">
        <v>37</v>
      </c>
      <c r="E13" s="33" t="s">
        <v>498</v>
      </c>
      <c r="F13" s="63" t="s">
        <v>543</v>
      </c>
      <c r="G13" s="83"/>
      <c r="H13" s="38"/>
    </row>
    <row r="14" spans="1:8" ht="15.75">
      <c r="A14" s="50" t="s">
        <v>167</v>
      </c>
      <c r="B14" s="50" t="s">
        <v>419</v>
      </c>
      <c r="C14" s="50" t="s">
        <v>420</v>
      </c>
      <c r="D14" s="23" t="s">
        <v>37</v>
      </c>
      <c r="E14" s="33" t="s">
        <v>498</v>
      </c>
      <c r="F14" s="63" t="s">
        <v>543</v>
      </c>
      <c r="G14" s="83"/>
      <c r="H14" s="38"/>
    </row>
    <row r="15" spans="1:8" ht="15.75">
      <c r="A15" s="21" t="s">
        <v>121</v>
      </c>
      <c r="B15" s="21" t="s">
        <v>228</v>
      </c>
      <c r="C15" s="21" t="s">
        <v>421</v>
      </c>
      <c r="D15" s="23" t="s">
        <v>13</v>
      </c>
      <c r="E15" s="33" t="s">
        <v>498</v>
      </c>
      <c r="F15" s="63" t="s">
        <v>543</v>
      </c>
      <c r="G15" s="83"/>
      <c r="H15" s="38"/>
    </row>
    <row r="16" spans="1:8" ht="15.75">
      <c r="A16" s="64" t="s">
        <v>172</v>
      </c>
      <c r="B16" s="64" t="s">
        <v>422</v>
      </c>
      <c r="C16" s="64" t="s">
        <v>423</v>
      </c>
      <c r="D16" s="75" t="s">
        <v>21</v>
      </c>
      <c r="E16" s="72" t="s">
        <v>498</v>
      </c>
      <c r="F16" s="68">
        <v>3</v>
      </c>
      <c r="G16" s="76">
        <v>1.0402777777777776</v>
      </c>
      <c r="H16" s="79">
        <f t="shared" si="0"/>
        <v>108</v>
      </c>
    </row>
    <row r="17" spans="1:8" ht="15.75">
      <c r="A17" s="64" t="s">
        <v>18</v>
      </c>
      <c r="B17" s="64" t="s">
        <v>424</v>
      </c>
      <c r="C17" s="64" t="s">
        <v>425</v>
      </c>
      <c r="D17" s="75" t="s">
        <v>21</v>
      </c>
      <c r="E17" s="72" t="s">
        <v>498</v>
      </c>
      <c r="F17" s="68">
        <v>9</v>
      </c>
      <c r="G17" s="76">
        <v>1.1680555555555556</v>
      </c>
      <c r="H17" s="79">
        <f t="shared" si="0"/>
        <v>72</v>
      </c>
    </row>
    <row r="18" spans="1:8" ht="15.75">
      <c r="A18" s="64" t="s">
        <v>172</v>
      </c>
      <c r="B18" s="64" t="s">
        <v>344</v>
      </c>
      <c r="C18" s="64" t="s">
        <v>426</v>
      </c>
      <c r="D18" s="75" t="s">
        <v>21</v>
      </c>
      <c r="E18" s="72" t="s">
        <v>498</v>
      </c>
      <c r="F18" s="68">
        <v>4</v>
      </c>
      <c r="G18" s="76">
        <v>1.0458333333333334</v>
      </c>
      <c r="H18" s="79">
        <f t="shared" si="0"/>
        <v>102</v>
      </c>
    </row>
    <row r="19" spans="1:8" ht="15.75">
      <c r="A19" s="64" t="s">
        <v>428</v>
      </c>
      <c r="B19" s="64" t="s">
        <v>427</v>
      </c>
      <c r="C19" s="64" t="s">
        <v>72</v>
      </c>
      <c r="D19" s="75" t="s">
        <v>21</v>
      </c>
      <c r="E19" s="72" t="s">
        <v>498</v>
      </c>
      <c r="F19" s="68">
        <v>16</v>
      </c>
      <c r="G19" s="80">
        <v>1.3125</v>
      </c>
      <c r="H19" s="79">
        <f t="shared" si="0"/>
        <v>30</v>
      </c>
    </row>
    <row r="20" spans="1:8" ht="15.75">
      <c r="A20" s="52" t="s">
        <v>40</v>
      </c>
      <c r="B20" s="52" t="s">
        <v>175</v>
      </c>
      <c r="C20" s="52" t="s">
        <v>429</v>
      </c>
      <c r="D20" s="23" t="s">
        <v>37</v>
      </c>
      <c r="E20" s="33" t="s">
        <v>498</v>
      </c>
      <c r="F20" s="63" t="s">
        <v>543</v>
      </c>
      <c r="G20" s="84"/>
      <c r="H20" s="38"/>
    </row>
    <row r="21" spans="1:8" ht="15.75">
      <c r="A21" s="52" t="s">
        <v>40</v>
      </c>
      <c r="B21" s="52" t="s">
        <v>430</v>
      </c>
      <c r="C21" s="52" t="s">
        <v>431</v>
      </c>
      <c r="D21" s="23" t="s">
        <v>37</v>
      </c>
      <c r="E21" s="33" t="s">
        <v>498</v>
      </c>
      <c r="F21" s="63" t="s">
        <v>543</v>
      </c>
      <c r="G21" s="84"/>
      <c r="H21" s="38"/>
    </row>
    <row r="22" spans="1:8" ht="15.75">
      <c r="A22" s="64" t="s">
        <v>58</v>
      </c>
      <c r="B22" s="64" t="s">
        <v>432</v>
      </c>
      <c r="C22" s="64" t="s">
        <v>296</v>
      </c>
      <c r="D22" s="75" t="s">
        <v>21</v>
      </c>
      <c r="E22" s="72" t="s">
        <v>498</v>
      </c>
      <c r="F22" s="68">
        <v>10</v>
      </c>
      <c r="G22" s="80">
        <v>1.1770833333333333</v>
      </c>
      <c r="H22" s="79">
        <f t="shared" si="0"/>
        <v>66</v>
      </c>
    </row>
    <row r="23" spans="1:8" ht="15.75">
      <c r="A23" s="64" t="s">
        <v>58</v>
      </c>
      <c r="B23" s="64" t="s">
        <v>433</v>
      </c>
      <c r="C23" s="64" t="s">
        <v>434</v>
      </c>
      <c r="D23" s="75" t="s">
        <v>21</v>
      </c>
      <c r="E23" s="72" t="s">
        <v>498</v>
      </c>
      <c r="F23" s="68">
        <v>8</v>
      </c>
      <c r="G23" s="80">
        <v>1.1631944444444444</v>
      </c>
      <c r="H23" s="79">
        <f t="shared" si="0"/>
        <v>78</v>
      </c>
    </row>
    <row r="24" spans="1:8" ht="15.75">
      <c r="A24" s="64" t="s">
        <v>58</v>
      </c>
      <c r="B24" s="64" t="s">
        <v>435</v>
      </c>
      <c r="C24" s="64" t="s">
        <v>436</v>
      </c>
      <c r="D24" s="75" t="s">
        <v>21</v>
      </c>
      <c r="E24" s="72" t="s">
        <v>498</v>
      </c>
      <c r="F24" s="68">
        <v>15</v>
      </c>
      <c r="G24" s="80">
        <v>1.2979166666666666</v>
      </c>
      <c r="H24" s="79">
        <f t="shared" si="0"/>
        <v>36</v>
      </c>
    </row>
    <row r="25" spans="1:8" ht="15.75">
      <c r="A25" s="64" t="s">
        <v>58</v>
      </c>
      <c r="B25" s="64" t="s">
        <v>437</v>
      </c>
      <c r="C25" s="64" t="s">
        <v>438</v>
      </c>
      <c r="D25" s="75" t="s">
        <v>21</v>
      </c>
      <c r="E25" s="72" t="s">
        <v>498</v>
      </c>
      <c r="F25" s="68">
        <v>12</v>
      </c>
      <c r="G25" s="80">
        <v>1.1930555555555555</v>
      </c>
      <c r="H25" s="79">
        <f t="shared" si="0"/>
        <v>54</v>
      </c>
    </row>
    <row r="26" spans="1:8" ht="15.75">
      <c r="A26" s="55" t="s">
        <v>58</v>
      </c>
      <c r="B26" s="55" t="s">
        <v>439</v>
      </c>
      <c r="C26" s="55" t="s">
        <v>440</v>
      </c>
      <c r="D26" s="23" t="s">
        <v>21</v>
      </c>
      <c r="E26" s="33" t="s">
        <v>498</v>
      </c>
      <c r="F26" s="24">
        <v>19</v>
      </c>
      <c r="G26" s="42">
        <v>1.65625</v>
      </c>
      <c r="H26" s="38">
        <f t="shared" si="0"/>
        <v>12</v>
      </c>
    </row>
    <row r="27" spans="1:8" ht="15.75">
      <c r="A27" s="64" t="s">
        <v>58</v>
      </c>
      <c r="B27" s="64" t="s">
        <v>441</v>
      </c>
      <c r="C27" s="64" t="s">
        <v>442</v>
      </c>
      <c r="D27" s="75" t="s">
        <v>21</v>
      </c>
      <c r="E27" s="72" t="s">
        <v>498</v>
      </c>
      <c r="F27" s="68">
        <v>13</v>
      </c>
      <c r="G27" s="80">
        <v>1.2</v>
      </c>
      <c r="H27" s="79">
        <f t="shared" si="0"/>
        <v>48</v>
      </c>
    </row>
    <row r="28" spans="1:8" ht="15.75">
      <c r="A28" s="55" t="s">
        <v>58</v>
      </c>
      <c r="B28" s="55" t="s">
        <v>443</v>
      </c>
      <c r="C28" s="55" t="s">
        <v>434</v>
      </c>
      <c r="D28" s="23" t="s">
        <v>21</v>
      </c>
      <c r="E28" s="33" t="s">
        <v>498</v>
      </c>
      <c r="F28" s="63" t="s">
        <v>543</v>
      </c>
      <c r="G28" s="84"/>
      <c r="H28" s="38"/>
    </row>
    <row r="29" spans="1:8" ht="15.75">
      <c r="A29" s="55" t="s">
        <v>58</v>
      </c>
      <c r="B29" s="55" t="s">
        <v>444</v>
      </c>
      <c r="C29" s="55" t="s">
        <v>61</v>
      </c>
      <c r="D29" s="23" t="s">
        <v>21</v>
      </c>
      <c r="E29" s="33" t="s">
        <v>498</v>
      </c>
      <c r="F29" s="63" t="s">
        <v>543</v>
      </c>
      <c r="G29" s="84"/>
      <c r="H29" s="38"/>
    </row>
    <row r="30" spans="1:8" ht="15.75">
      <c r="A30" s="55" t="s">
        <v>58</v>
      </c>
      <c r="B30" s="55" t="s">
        <v>444</v>
      </c>
      <c r="C30" s="55" t="s">
        <v>445</v>
      </c>
      <c r="D30" s="23" t="s">
        <v>21</v>
      </c>
      <c r="E30" s="33" t="s">
        <v>498</v>
      </c>
      <c r="F30" s="63" t="s">
        <v>543</v>
      </c>
      <c r="G30" s="84"/>
      <c r="H30" s="38"/>
    </row>
    <row r="31" spans="1:8" ht="15.75">
      <c r="A31" s="55" t="s">
        <v>58</v>
      </c>
      <c r="B31" s="55" t="s">
        <v>432</v>
      </c>
      <c r="C31" s="55" t="s">
        <v>446</v>
      </c>
      <c r="D31" s="23" t="s">
        <v>21</v>
      </c>
      <c r="E31" s="33" t="s">
        <v>498</v>
      </c>
      <c r="F31" s="63" t="s">
        <v>543</v>
      </c>
      <c r="G31" s="84"/>
      <c r="H31" s="38"/>
    </row>
    <row r="32" spans="1:8" ht="15.75">
      <c r="A32" s="69" t="s">
        <v>7</v>
      </c>
      <c r="B32" s="69" t="s">
        <v>447</v>
      </c>
      <c r="C32" s="69" t="s">
        <v>448</v>
      </c>
      <c r="D32" s="75" t="s">
        <v>13</v>
      </c>
      <c r="E32" s="72" t="s">
        <v>498</v>
      </c>
      <c r="F32" s="68">
        <v>7</v>
      </c>
      <c r="G32" s="80">
        <v>1.1270833333333334</v>
      </c>
      <c r="H32" s="79">
        <f t="shared" si="0"/>
        <v>84</v>
      </c>
    </row>
    <row r="33" spans="1:8" ht="15.75">
      <c r="A33" s="21" t="s">
        <v>277</v>
      </c>
      <c r="B33" s="21" t="s">
        <v>449</v>
      </c>
      <c r="C33" s="21" t="s">
        <v>450</v>
      </c>
      <c r="D33" s="23" t="s">
        <v>13</v>
      </c>
      <c r="E33" s="33" t="s">
        <v>498</v>
      </c>
      <c r="F33" s="63" t="s">
        <v>543</v>
      </c>
      <c r="G33" s="84"/>
      <c r="H33" s="38"/>
    </row>
    <row r="34" spans="1:8" ht="15.75">
      <c r="A34" s="64" t="s">
        <v>280</v>
      </c>
      <c r="B34" s="64" t="s">
        <v>196</v>
      </c>
      <c r="C34" s="64" t="s">
        <v>451</v>
      </c>
      <c r="D34" s="75" t="s">
        <v>13</v>
      </c>
      <c r="E34" s="72" t="s">
        <v>498</v>
      </c>
      <c r="F34" s="68">
        <v>14</v>
      </c>
      <c r="G34" s="80">
        <v>1.29375</v>
      </c>
      <c r="H34" s="79">
        <f t="shared" si="0"/>
        <v>42</v>
      </c>
    </row>
    <row r="35" spans="1:8" ht="15.75">
      <c r="A35" s="26"/>
      <c r="B35" s="27"/>
      <c r="C35" s="27"/>
      <c r="D35" s="28"/>
      <c r="E35" s="33"/>
      <c r="F35" s="38"/>
      <c r="G35" s="42"/>
      <c r="H35" s="38"/>
    </row>
    <row r="36" spans="1:8" ht="15.75">
      <c r="A36" s="26"/>
      <c r="B36" s="27"/>
      <c r="C36" s="27"/>
      <c r="D36" s="28"/>
      <c r="E36" s="33"/>
      <c r="F36" s="38"/>
      <c r="G36" s="39"/>
      <c r="H36" s="38"/>
    </row>
    <row r="37" spans="1:8" ht="15.75">
      <c r="A37" s="26"/>
      <c r="B37" s="27"/>
      <c r="C37" s="27"/>
      <c r="D37" s="28"/>
      <c r="E37" s="33"/>
      <c r="F37" s="38"/>
      <c r="G37" s="39"/>
      <c r="H37" s="38"/>
    </row>
    <row r="38" spans="1:8" ht="15.75">
      <c r="A38" s="31"/>
      <c r="B38" s="32"/>
      <c r="C38" s="32"/>
      <c r="D38" s="30"/>
      <c r="E38" s="33"/>
      <c r="F38" s="24"/>
      <c r="G38" s="29"/>
      <c r="H38" s="38"/>
    </row>
    <row r="39" spans="1:8" ht="15.75">
      <c r="A39" s="31"/>
      <c r="B39" s="22"/>
      <c r="C39" s="22"/>
      <c r="D39" s="30"/>
      <c r="E39" s="33"/>
      <c r="F39" s="24"/>
      <c r="G39" s="29"/>
      <c r="H39" s="38"/>
    </row>
    <row r="40" spans="1:8" ht="16.5" thickBot="1">
      <c r="A40" s="31"/>
      <c r="B40" s="27"/>
      <c r="C40" s="27"/>
      <c r="D40" s="30"/>
      <c r="E40" s="48"/>
      <c r="F40" s="24"/>
      <c r="G40" s="29"/>
      <c r="H40" s="38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2">
      <selection activeCell="G33" sqref="G33"/>
    </sheetView>
  </sheetViews>
  <sheetFormatPr defaultColWidth="11.00390625" defaultRowHeight="12.75"/>
  <cols>
    <col min="1" max="1" width="22.875" style="0" customWidth="1"/>
    <col min="2" max="2" width="21.375" style="0" customWidth="1"/>
    <col min="3" max="3" width="17.625" style="0" customWidth="1"/>
    <col min="4" max="6" width="13.125" style="0" customWidth="1"/>
    <col min="7" max="7" width="13.50390625" style="0" customWidth="1"/>
  </cols>
  <sheetData>
    <row r="1" spans="2:3" ht="15">
      <c r="B1" s="85" t="s">
        <v>16</v>
      </c>
      <c r="C1" s="85"/>
    </row>
    <row r="2" spans="7:8" ht="12.75">
      <c r="G2" s="1" t="s">
        <v>81</v>
      </c>
      <c r="H2" s="16">
        <v>24</v>
      </c>
    </row>
    <row r="3" spans="1:8" ht="15.75">
      <c r="A3" s="10" t="s">
        <v>83</v>
      </c>
      <c r="B3" s="10" t="s">
        <v>84</v>
      </c>
      <c r="C3" s="10" t="s">
        <v>46</v>
      </c>
      <c r="D3" s="10" t="s">
        <v>10</v>
      </c>
      <c r="E3" s="10" t="s">
        <v>49</v>
      </c>
      <c r="F3" s="10" t="s">
        <v>38</v>
      </c>
      <c r="G3" s="10" t="s">
        <v>11</v>
      </c>
      <c r="H3" s="10" t="s">
        <v>12</v>
      </c>
    </row>
    <row r="4" spans="1:8" ht="15.75">
      <c r="A4" s="50" t="s">
        <v>52</v>
      </c>
      <c r="B4" s="50" t="s">
        <v>130</v>
      </c>
      <c r="C4" s="50" t="s">
        <v>452</v>
      </c>
      <c r="D4" s="23" t="s">
        <v>13</v>
      </c>
      <c r="E4" s="33" t="s">
        <v>497</v>
      </c>
      <c r="F4" s="63" t="s">
        <v>543</v>
      </c>
      <c r="G4" s="83"/>
      <c r="H4" s="38"/>
    </row>
    <row r="5" spans="1:8" ht="13.5" customHeight="1">
      <c r="A5" s="50" t="s">
        <v>52</v>
      </c>
      <c r="B5" s="50" t="s">
        <v>453</v>
      </c>
      <c r="C5" s="50" t="s">
        <v>454</v>
      </c>
      <c r="D5" s="23" t="s">
        <v>13</v>
      </c>
      <c r="E5" s="33" t="s">
        <v>497</v>
      </c>
      <c r="F5" s="63" t="s">
        <v>543</v>
      </c>
      <c r="G5" s="83"/>
      <c r="H5" s="38"/>
    </row>
    <row r="6" spans="1:8" ht="13.5" customHeight="1">
      <c r="A6" s="50" t="s">
        <v>52</v>
      </c>
      <c r="B6" s="50" t="s">
        <v>288</v>
      </c>
      <c r="C6" s="50" t="s">
        <v>262</v>
      </c>
      <c r="D6" s="23" t="s">
        <v>13</v>
      </c>
      <c r="E6" s="33" t="s">
        <v>497</v>
      </c>
      <c r="F6" s="63" t="s">
        <v>543</v>
      </c>
      <c r="G6" s="83"/>
      <c r="H6" s="38"/>
    </row>
    <row r="7" spans="1:8" ht="13.5" customHeight="1">
      <c r="A7" s="64" t="s">
        <v>119</v>
      </c>
      <c r="B7" s="64" t="s">
        <v>161</v>
      </c>
      <c r="C7" s="64" t="s">
        <v>455</v>
      </c>
      <c r="D7" s="75" t="s">
        <v>13</v>
      </c>
      <c r="E7" s="72" t="s">
        <v>497</v>
      </c>
      <c r="F7" s="68">
        <v>5</v>
      </c>
      <c r="G7" s="81">
        <v>1.0486111111111112</v>
      </c>
      <c r="H7" s="79">
        <f aca="true" t="shared" si="0" ref="H7:H28">($H$2+1-F7)*120/$H$2</f>
        <v>100</v>
      </c>
    </row>
    <row r="8" spans="1:8" ht="13.5" customHeight="1">
      <c r="A8" s="64" t="s">
        <v>119</v>
      </c>
      <c r="B8" s="64" t="s">
        <v>456</v>
      </c>
      <c r="C8" s="64" t="s">
        <v>457</v>
      </c>
      <c r="D8" s="75" t="s">
        <v>13</v>
      </c>
      <c r="E8" s="72" t="s">
        <v>497</v>
      </c>
      <c r="F8" s="68">
        <v>6</v>
      </c>
      <c r="G8" s="76">
        <v>1.0708333333333333</v>
      </c>
      <c r="H8" s="79">
        <f t="shared" si="0"/>
        <v>95</v>
      </c>
    </row>
    <row r="9" spans="1:8" ht="13.5" customHeight="1">
      <c r="A9" s="69" t="s">
        <v>71</v>
      </c>
      <c r="B9" s="69" t="s">
        <v>458</v>
      </c>
      <c r="C9" s="69" t="s">
        <v>459</v>
      </c>
      <c r="D9" s="75" t="s">
        <v>37</v>
      </c>
      <c r="E9" s="72" t="s">
        <v>497</v>
      </c>
      <c r="F9" s="68">
        <v>14</v>
      </c>
      <c r="G9" s="76">
        <v>1.2284722222222222</v>
      </c>
      <c r="H9" s="79">
        <f t="shared" si="0"/>
        <v>55</v>
      </c>
    </row>
    <row r="10" spans="1:8" ht="15.75">
      <c r="A10" s="69" t="s">
        <v>71</v>
      </c>
      <c r="B10" s="69" t="s">
        <v>460</v>
      </c>
      <c r="C10" s="69" t="s">
        <v>461</v>
      </c>
      <c r="D10" s="75" t="s">
        <v>37</v>
      </c>
      <c r="E10" s="72" t="s">
        <v>497</v>
      </c>
      <c r="F10" s="68">
        <v>16</v>
      </c>
      <c r="G10" s="81">
        <v>1.2506944444444443</v>
      </c>
      <c r="H10" s="79">
        <f t="shared" si="0"/>
        <v>45</v>
      </c>
    </row>
    <row r="11" spans="1:8" ht="15.75">
      <c r="A11" s="52" t="s">
        <v>57</v>
      </c>
      <c r="B11" s="52" t="s">
        <v>462</v>
      </c>
      <c r="C11" s="52" t="s">
        <v>463</v>
      </c>
      <c r="D11" s="23" t="s">
        <v>21</v>
      </c>
      <c r="E11" s="33" t="s">
        <v>497</v>
      </c>
      <c r="F11" s="24">
        <v>22</v>
      </c>
      <c r="G11" s="49">
        <v>1.7152777777777777</v>
      </c>
      <c r="H11" s="38">
        <f t="shared" si="0"/>
        <v>15</v>
      </c>
    </row>
    <row r="12" spans="1:8" ht="15.75">
      <c r="A12" s="52" t="s">
        <v>57</v>
      </c>
      <c r="B12" s="52" t="s">
        <v>464</v>
      </c>
      <c r="C12" s="52" t="s">
        <v>465</v>
      </c>
      <c r="D12" s="23" t="s">
        <v>21</v>
      </c>
      <c r="E12" s="33" t="s">
        <v>497</v>
      </c>
      <c r="F12" s="24">
        <v>24</v>
      </c>
      <c r="G12" s="29">
        <v>1.8222222222222222</v>
      </c>
      <c r="H12" s="38">
        <f t="shared" si="0"/>
        <v>5</v>
      </c>
    </row>
    <row r="13" spans="1:8" ht="15.75">
      <c r="A13" s="70" t="s">
        <v>57</v>
      </c>
      <c r="B13" s="70" t="s">
        <v>466</v>
      </c>
      <c r="C13" s="70" t="s">
        <v>160</v>
      </c>
      <c r="D13" s="75" t="s">
        <v>21</v>
      </c>
      <c r="E13" s="72" t="s">
        <v>497</v>
      </c>
      <c r="F13" s="68">
        <v>9</v>
      </c>
      <c r="G13" s="81">
        <v>1.1868055555555557</v>
      </c>
      <c r="H13" s="79">
        <f t="shared" si="0"/>
        <v>80</v>
      </c>
    </row>
    <row r="14" spans="1:8" ht="15.75">
      <c r="A14" s="64" t="s">
        <v>157</v>
      </c>
      <c r="B14" s="64" t="s">
        <v>467</v>
      </c>
      <c r="C14" s="64" t="s">
        <v>468</v>
      </c>
      <c r="D14" s="75" t="s">
        <v>13</v>
      </c>
      <c r="E14" s="72" t="s">
        <v>497</v>
      </c>
      <c r="F14" s="68">
        <v>8</v>
      </c>
      <c r="G14" s="76">
        <v>1.09375</v>
      </c>
      <c r="H14" s="79">
        <f t="shared" si="0"/>
        <v>85</v>
      </c>
    </row>
    <row r="15" spans="1:8" ht="15.75">
      <c r="A15" s="50" t="s">
        <v>6</v>
      </c>
      <c r="B15" s="50" t="s">
        <v>469</v>
      </c>
      <c r="C15" s="50" t="s">
        <v>470</v>
      </c>
      <c r="D15" s="23" t="s">
        <v>37</v>
      </c>
      <c r="E15" s="33" t="s">
        <v>497</v>
      </c>
      <c r="F15" s="63" t="s">
        <v>543</v>
      </c>
      <c r="G15" s="83"/>
      <c r="H15" s="38"/>
    </row>
    <row r="16" spans="1:8" ht="15.75">
      <c r="A16" s="64" t="s">
        <v>6</v>
      </c>
      <c r="B16" s="64" t="s">
        <v>471</v>
      </c>
      <c r="C16" s="64" t="s">
        <v>272</v>
      </c>
      <c r="D16" s="75" t="s">
        <v>37</v>
      </c>
      <c r="E16" s="72" t="s">
        <v>497</v>
      </c>
      <c r="F16" s="68">
        <v>18</v>
      </c>
      <c r="G16" s="76">
        <v>1.3319444444444444</v>
      </c>
      <c r="H16" s="79">
        <f t="shared" si="0"/>
        <v>35</v>
      </c>
    </row>
    <row r="17" spans="1:8" ht="15.75">
      <c r="A17" s="50" t="s">
        <v>167</v>
      </c>
      <c r="B17" s="50" t="s">
        <v>472</v>
      </c>
      <c r="C17" s="50" t="s">
        <v>473</v>
      </c>
      <c r="D17" s="23" t="s">
        <v>37</v>
      </c>
      <c r="E17" s="33" t="s">
        <v>497</v>
      </c>
      <c r="F17" s="63" t="s">
        <v>543</v>
      </c>
      <c r="G17" s="83"/>
      <c r="H17" s="38"/>
    </row>
    <row r="18" spans="1:8" ht="15.75">
      <c r="A18" s="64" t="s">
        <v>172</v>
      </c>
      <c r="B18" s="64" t="s">
        <v>474</v>
      </c>
      <c r="C18" s="64" t="s">
        <v>475</v>
      </c>
      <c r="D18" s="75" t="s">
        <v>21</v>
      </c>
      <c r="E18" s="72" t="s">
        <v>497</v>
      </c>
      <c r="F18" s="68">
        <v>12</v>
      </c>
      <c r="G18" s="76">
        <v>1.2027777777777777</v>
      </c>
      <c r="H18" s="79">
        <f t="shared" si="0"/>
        <v>65</v>
      </c>
    </row>
    <row r="19" spans="1:8" ht="15.75">
      <c r="A19" s="50" t="s">
        <v>172</v>
      </c>
      <c r="B19" s="50" t="s">
        <v>476</v>
      </c>
      <c r="C19" s="50" t="s">
        <v>477</v>
      </c>
      <c r="D19" s="23" t="s">
        <v>21</v>
      </c>
      <c r="E19" s="33" t="s">
        <v>497</v>
      </c>
      <c r="F19" s="24">
        <v>20</v>
      </c>
      <c r="G19" s="49">
        <v>1.4041666666666668</v>
      </c>
      <c r="H19" s="38">
        <f t="shared" si="0"/>
        <v>25</v>
      </c>
    </row>
    <row r="20" spans="1:8" ht="31.5">
      <c r="A20" s="64" t="s">
        <v>237</v>
      </c>
      <c r="B20" s="64" t="s">
        <v>478</v>
      </c>
      <c r="C20" s="64" t="s">
        <v>479</v>
      </c>
      <c r="D20" s="75" t="s">
        <v>21</v>
      </c>
      <c r="E20" s="72" t="s">
        <v>497</v>
      </c>
      <c r="F20" s="68">
        <v>7</v>
      </c>
      <c r="G20" s="82">
        <v>1.090277777777778</v>
      </c>
      <c r="H20" s="79">
        <f t="shared" si="0"/>
        <v>90</v>
      </c>
    </row>
    <row r="21" spans="1:8" ht="31.5">
      <c r="A21" s="64" t="s">
        <v>237</v>
      </c>
      <c r="B21" s="64" t="s">
        <v>480</v>
      </c>
      <c r="C21" s="64" t="s">
        <v>481</v>
      </c>
      <c r="D21" s="75" t="s">
        <v>21</v>
      </c>
      <c r="E21" s="72" t="s">
        <v>497</v>
      </c>
      <c r="F21" s="68">
        <v>17</v>
      </c>
      <c r="G21" s="76">
        <v>1.3131944444444443</v>
      </c>
      <c r="H21" s="79">
        <f t="shared" si="0"/>
        <v>40</v>
      </c>
    </row>
    <row r="22" spans="1:8" ht="15" customHeight="1">
      <c r="A22" s="50" t="s">
        <v>237</v>
      </c>
      <c r="B22" s="50" t="s">
        <v>482</v>
      </c>
      <c r="C22" s="50" t="s">
        <v>483</v>
      </c>
      <c r="D22" s="23" t="s">
        <v>21</v>
      </c>
      <c r="E22" s="33" t="s">
        <v>497</v>
      </c>
      <c r="F22" s="24">
        <v>21</v>
      </c>
      <c r="G22" s="49">
        <v>1.6215277777777777</v>
      </c>
      <c r="H22" s="38">
        <f t="shared" si="0"/>
        <v>20</v>
      </c>
    </row>
    <row r="23" spans="1:8" ht="15.75">
      <c r="A23" s="64" t="s">
        <v>20</v>
      </c>
      <c r="B23" s="64" t="s">
        <v>484</v>
      </c>
      <c r="C23" s="64" t="s">
        <v>485</v>
      </c>
      <c r="D23" s="75" t="s">
        <v>37</v>
      </c>
      <c r="E23" s="72" t="s">
        <v>497</v>
      </c>
      <c r="F23" s="68">
        <v>1</v>
      </c>
      <c r="G23" s="67">
        <v>0.9763888888888889</v>
      </c>
      <c r="H23" s="79">
        <f t="shared" si="0"/>
        <v>120</v>
      </c>
    </row>
    <row r="24" spans="1:8" ht="15.75">
      <c r="A24" s="50" t="s">
        <v>244</v>
      </c>
      <c r="B24" s="50" t="s">
        <v>486</v>
      </c>
      <c r="C24" s="50" t="s">
        <v>487</v>
      </c>
      <c r="D24" s="23" t="s">
        <v>21</v>
      </c>
      <c r="E24" s="33" t="s">
        <v>497</v>
      </c>
      <c r="F24" s="24">
        <v>19</v>
      </c>
      <c r="G24" s="29">
        <v>1.3798611111111112</v>
      </c>
      <c r="H24" s="38">
        <f t="shared" si="0"/>
        <v>30</v>
      </c>
    </row>
    <row r="25" spans="1:8" ht="15" customHeight="1">
      <c r="A25" s="64" t="s">
        <v>244</v>
      </c>
      <c r="B25" s="64" t="s">
        <v>488</v>
      </c>
      <c r="C25" s="64" t="s">
        <v>489</v>
      </c>
      <c r="D25" s="75" t="s">
        <v>21</v>
      </c>
      <c r="E25" s="72" t="s">
        <v>497</v>
      </c>
      <c r="F25" s="68">
        <v>13</v>
      </c>
      <c r="G25" s="76">
        <v>1.2229166666666667</v>
      </c>
      <c r="H25" s="79">
        <f t="shared" si="0"/>
        <v>60</v>
      </c>
    </row>
    <row r="26" spans="1:8" ht="15.75">
      <c r="A26" s="50" t="s">
        <v>244</v>
      </c>
      <c r="B26" s="50" t="s">
        <v>490</v>
      </c>
      <c r="C26" s="50" t="s">
        <v>491</v>
      </c>
      <c r="D26" s="23" t="s">
        <v>21</v>
      </c>
      <c r="E26" s="33" t="s">
        <v>497</v>
      </c>
      <c r="F26" s="24">
        <v>23</v>
      </c>
      <c r="G26" s="29">
        <v>1.8215277777777779</v>
      </c>
      <c r="H26" s="38">
        <f t="shared" si="0"/>
        <v>10</v>
      </c>
    </row>
    <row r="27" spans="1:8" ht="15.75">
      <c r="A27" s="64" t="s">
        <v>58</v>
      </c>
      <c r="B27" s="64" t="s">
        <v>492</v>
      </c>
      <c r="C27" s="64" t="s">
        <v>493</v>
      </c>
      <c r="D27" s="75" t="s">
        <v>21</v>
      </c>
      <c r="E27" s="72" t="s">
        <v>497</v>
      </c>
      <c r="F27" s="68">
        <v>4</v>
      </c>
      <c r="G27" s="76">
        <v>1.0381944444444444</v>
      </c>
      <c r="H27" s="79">
        <f t="shared" si="0"/>
        <v>105</v>
      </c>
    </row>
    <row r="28" spans="1:8" ht="15.75">
      <c r="A28" s="64" t="s">
        <v>58</v>
      </c>
      <c r="B28" s="64" t="s">
        <v>288</v>
      </c>
      <c r="C28" s="64" t="s">
        <v>379</v>
      </c>
      <c r="D28" s="75" t="s">
        <v>21</v>
      </c>
      <c r="E28" s="72" t="s">
        <v>497</v>
      </c>
      <c r="F28" s="68">
        <v>15</v>
      </c>
      <c r="G28" s="76">
        <v>1.2368055555555555</v>
      </c>
      <c r="H28" s="79">
        <f t="shared" si="0"/>
        <v>50</v>
      </c>
    </row>
    <row r="29" spans="1:8" ht="16.5" customHeight="1">
      <c r="A29" s="55" t="s">
        <v>58</v>
      </c>
      <c r="B29" s="55" t="s">
        <v>494</v>
      </c>
      <c r="C29" s="55" t="s">
        <v>495</v>
      </c>
      <c r="D29" s="23" t="s">
        <v>21</v>
      </c>
      <c r="E29" s="33" t="s">
        <v>497</v>
      </c>
      <c r="F29" s="63" t="s">
        <v>543</v>
      </c>
      <c r="G29" s="83"/>
      <c r="H29" s="38"/>
    </row>
    <row r="30" spans="1:8" ht="15.75">
      <c r="A30" s="71" t="s">
        <v>7</v>
      </c>
      <c r="B30" s="71" t="s">
        <v>496</v>
      </c>
      <c r="C30" s="71" t="s">
        <v>183</v>
      </c>
      <c r="D30" s="75" t="s">
        <v>13</v>
      </c>
      <c r="E30" s="72" t="s">
        <v>497</v>
      </c>
      <c r="F30" s="68">
        <v>10</v>
      </c>
      <c r="G30" s="76">
        <v>1.1937499999999999</v>
      </c>
      <c r="H30" s="79">
        <f>($H$2+1-F30)*120/$H$2</f>
        <v>75</v>
      </c>
    </row>
    <row r="31" spans="1:8" ht="15.75">
      <c r="A31" s="70" t="s">
        <v>19</v>
      </c>
      <c r="B31" s="70" t="s">
        <v>501</v>
      </c>
      <c r="C31" s="70" t="s">
        <v>483</v>
      </c>
      <c r="D31" s="78" t="s">
        <v>37</v>
      </c>
      <c r="E31" s="72" t="s">
        <v>497</v>
      </c>
      <c r="F31" s="68">
        <v>2</v>
      </c>
      <c r="G31" s="76">
        <v>1.0013888888888889</v>
      </c>
      <c r="H31" s="79">
        <f>($H$2+1-F31)*120/$H$2</f>
        <v>115</v>
      </c>
    </row>
    <row r="32" spans="1:8" ht="15.75">
      <c r="A32" s="70" t="s">
        <v>19</v>
      </c>
      <c r="B32" s="70" t="s">
        <v>515</v>
      </c>
      <c r="C32" s="70" t="s">
        <v>516</v>
      </c>
      <c r="D32" s="78" t="s">
        <v>37</v>
      </c>
      <c r="E32" s="72" t="s">
        <v>497</v>
      </c>
      <c r="F32" s="68">
        <v>3</v>
      </c>
      <c r="G32" s="76">
        <v>1.0208333333333333</v>
      </c>
      <c r="H32" s="79">
        <f>($H$2+1-F32)*120/$H$2</f>
        <v>110</v>
      </c>
    </row>
    <row r="33" spans="1:8" ht="15.75" customHeight="1">
      <c r="A33" s="70" t="s">
        <v>19</v>
      </c>
      <c r="B33" s="70" t="s">
        <v>517</v>
      </c>
      <c r="C33" s="70" t="s">
        <v>518</v>
      </c>
      <c r="D33" s="78" t="s">
        <v>37</v>
      </c>
      <c r="E33" s="72" t="s">
        <v>497</v>
      </c>
      <c r="F33" s="68">
        <v>11</v>
      </c>
      <c r="G33" s="76">
        <v>1.2</v>
      </c>
      <c r="H33" s="79">
        <f>($H$2+1-F33)*120/$H$2</f>
        <v>70</v>
      </c>
    </row>
    <row r="34" spans="1:8" ht="15.75">
      <c r="A34" s="26"/>
      <c r="B34" s="27"/>
      <c r="C34" s="27"/>
      <c r="D34" s="28"/>
      <c r="E34" s="33"/>
      <c r="F34" s="24"/>
      <c r="G34" s="29"/>
      <c r="H34" s="38"/>
    </row>
    <row r="35" spans="1:8" ht="15.75">
      <c r="A35" s="26"/>
      <c r="B35" s="27"/>
      <c r="C35" s="27"/>
      <c r="D35" s="28"/>
      <c r="E35" s="33"/>
      <c r="F35" s="24"/>
      <c r="G35" s="24"/>
      <c r="H35" s="38"/>
    </row>
    <row r="36" spans="1:8" ht="15.75">
      <c r="A36" s="31"/>
      <c r="B36" s="27"/>
      <c r="C36" s="27"/>
      <c r="D36" s="30"/>
      <c r="E36" s="33"/>
      <c r="F36" s="24"/>
      <c r="G36" s="29"/>
      <c r="H36" s="38"/>
    </row>
    <row r="37" spans="1:8" ht="18" customHeight="1">
      <c r="A37" s="31"/>
      <c r="B37" s="27"/>
      <c r="C37" s="27"/>
      <c r="D37" s="30"/>
      <c r="E37" s="33"/>
      <c r="F37" s="24"/>
      <c r="G37" s="29"/>
      <c r="H37" s="38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J26" sqref="J26"/>
    </sheetView>
  </sheetViews>
  <sheetFormatPr defaultColWidth="11.00390625" defaultRowHeight="12.75"/>
  <cols>
    <col min="1" max="1" width="21.375" style="0" customWidth="1"/>
    <col min="2" max="2" width="13.00390625" style="0" customWidth="1"/>
    <col min="3" max="3" width="11.75390625" style="0" customWidth="1"/>
    <col min="4" max="4" width="11.00390625" style="0" customWidth="1"/>
    <col min="5" max="5" width="10.625" style="0" customWidth="1"/>
    <col min="6" max="6" width="10.25390625" style="0" customWidth="1"/>
    <col min="7" max="7" width="9.375" style="0" customWidth="1"/>
    <col min="8" max="8" width="10.125" style="0" customWidth="1"/>
    <col min="9" max="9" width="11.00390625" style="0" customWidth="1"/>
    <col min="10" max="10" width="12.625" style="0" bestFit="1" customWidth="1"/>
  </cols>
  <sheetData>
    <row r="1" spans="1:2" ht="18">
      <c r="A1" s="4" t="s">
        <v>22</v>
      </c>
      <c r="B1" s="4"/>
    </row>
    <row r="3" spans="1:9" s="3" customFormat="1" ht="12.75">
      <c r="A3" s="3" t="s">
        <v>9</v>
      </c>
      <c r="B3" s="3" t="s">
        <v>10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</row>
    <row r="4" spans="1:10" ht="12.75">
      <c r="A4" t="s">
        <v>30</v>
      </c>
      <c r="B4" s="5" t="s">
        <v>13</v>
      </c>
      <c r="C4" s="5">
        <f>'Points By School'!$C$13</f>
        <v>65.45454545454545</v>
      </c>
      <c r="D4" s="5">
        <f>'Points By School'!$C$4</f>
        <v>98.8235294117647</v>
      </c>
      <c r="E4" s="5">
        <f>'Points By School'!$F$13</f>
        <v>0</v>
      </c>
      <c r="F4" s="5">
        <f>'Points By School'!$F$4</f>
        <v>100</v>
      </c>
      <c r="G4" s="5">
        <f>'Points By School'!$I$13</f>
        <v>0</v>
      </c>
      <c r="H4" s="5">
        <f>'Points By School'!$I$4</f>
        <v>0</v>
      </c>
      <c r="I4" s="18">
        <f aca="true" t="shared" si="0" ref="I4:I9">SUM(C4:H4)</f>
        <v>264.27807486631013</v>
      </c>
      <c r="J4" s="17"/>
    </row>
    <row r="5" spans="1:9" ht="12.75">
      <c r="A5" t="s">
        <v>7</v>
      </c>
      <c r="B5" s="5" t="s">
        <v>13</v>
      </c>
      <c r="C5" s="5">
        <f>'Points By School'!$C$37</f>
        <v>0</v>
      </c>
      <c r="D5" s="5">
        <f>'Points By School'!$C$28</f>
        <v>67.05882352941177</v>
      </c>
      <c r="E5" s="5">
        <f>'Points By School'!$F$37</f>
        <v>0</v>
      </c>
      <c r="F5" s="5">
        <f>'Points By School'!$F$28</f>
        <v>73.33333333333333</v>
      </c>
      <c r="G5" s="5">
        <f>'Points By School'!$I$37</f>
        <v>75</v>
      </c>
      <c r="H5" s="60">
        <f>'Points By School'!$I$28</f>
        <v>84</v>
      </c>
      <c r="I5" s="18">
        <f t="shared" si="0"/>
        <v>299.3921568627451</v>
      </c>
    </row>
    <row r="6" spans="1:9" ht="12.75">
      <c r="A6" t="s">
        <v>4</v>
      </c>
      <c r="B6" s="5" t="s">
        <v>5</v>
      </c>
      <c r="C6" s="5">
        <f>'Points By School'!$C$49</f>
        <v>73.63636363636364</v>
      </c>
      <c r="D6" s="5">
        <v>0</v>
      </c>
      <c r="E6" s="5">
        <v>0</v>
      </c>
      <c r="F6" s="5">
        <f>'Points By School'!$F$49</f>
        <v>6.666666666666667</v>
      </c>
      <c r="G6" s="5">
        <v>0</v>
      </c>
      <c r="H6" s="60">
        <f>'Points By School'!$B$52</f>
        <v>0</v>
      </c>
      <c r="I6" s="18">
        <f t="shared" si="0"/>
        <v>80.30303030303031</v>
      </c>
    </row>
    <row r="7" spans="1:9" ht="12.75">
      <c r="A7" t="s">
        <v>33</v>
      </c>
      <c r="B7" s="5" t="s">
        <v>13</v>
      </c>
      <c r="C7" s="5">
        <f>'Points By School'!$C$68</f>
        <v>27.272727272727273</v>
      </c>
      <c r="D7" s="5">
        <v>0</v>
      </c>
      <c r="E7" s="5">
        <v>0</v>
      </c>
      <c r="F7" s="5">
        <f>'Points By School'!$F$63</f>
        <v>0</v>
      </c>
      <c r="G7" s="5">
        <v>0</v>
      </c>
      <c r="H7" s="60">
        <f>'Points By School'!$C$77</f>
        <v>30</v>
      </c>
      <c r="I7" s="18">
        <f t="shared" si="0"/>
        <v>57.27272727272727</v>
      </c>
    </row>
    <row r="8" spans="1:10" ht="12.75">
      <c r="A8" t="s">
        <v>39</v>
      </c>
      <c r="B8" s="5" t="s">
        <v>13</v>
      </c>
      <c r="C8" s="5">
        <v>0</v>
      </c>
      <c r="D8" s="5">
        <f>'Points By School'!$C$74</f>
        <v>116.47058823529412</v>
      </c>
      <c r="E8" s="5">
        <f>'Points By School'!$F$74</f>
        <v>87.56756756756756</v>
      </c>
      <c r="F8" s="5">
        <v>0</v>
      </c>
      <c r="G8" s="5">
        <f>'Points By School'!$E$77</f>
        <v>85</v>
      </c>
      <c r="H8" s="60">
        <f>'Points By School'!$C$77</f>
        <v>30</v>
      </c>
      <c r="I8" s="18">
        <f t="shared" si="0"/>
        <v>319.0381558028617</v>
      </c>
      <c r="J8" s="62" t="s">
        <v>540</v>
      </c>
    </row>
    <row r="9" spans="1:9" ht="12.75">
      <c r="A9" s="17" t="s">
        <v>118</v>
      </c>
      <c r="B9" s="5" t="s">
        <v>13</v>
      </c>
      <c r="C9" s="5">
        <f>'Points By School'!$C$100</f>
        <v>112.94117647058823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18">
        <f t="shared" si="0"/>
        <v>112.94117647058823</v>
      </c>
    </row>
    <row r="10" spans="1:9" ht="12.75">
      <c r="A10" s="17" t="s">
        <v>119</v>
      </c>
      <c r="B10" s="5" t="s">
        <v>13</v>
      </c>
      <c r="C10" s="5">
        <v>0</v>
      </c>
      <c r="D10" s="5">
        <v>0</v>
      </c>
      <c r="E10" s="5">
        <f>'Points By School'!$C$115</f>
        <v>0</v>
      </c>
      <c r="F10" s="5">
        <v>0</v>
      </c>
      <c r="G10" s="5">
        <f>'Points By School'!$F$115</f>
        <v>195</v>
      </c>
      <c r="H10" s="60">
        <f>'Points By School'!$C$107</f>
        <v>96</v>
      </c>
      <c r="I10" s="18">
        <f>SUM(C10:H10)</f>
        <v>291</v>
      </c>
    </row>
    <row r="11" spans="1:9" ht="12.75">
      <c r="A11" t="s">
        <v>80</v>
      </c>
      <c r="B11" s="5" t="s">
        <v>13</v>
      </c>
      <c r="C11" s="5">
        <f>'Points By School'!$C$92</f>
        <v>114.54545454545455</v>
      </c>
      <c r="D11" s="5">
        <f>'Points By School'!$C$84</f>
        <v>88.23529411764706</v>
      </c>
      <c r="E11" s="5">
        <f>'Points By School'!$F$92</f>
        <v>0</v>
      </c>
      <c r="F11" s="5">
        <f>'Points By School'!$F$84</f>
        <v>80</v>
      </c>
      <c r="G11" s="5">
        <f>'Points By School'!$I$92</f>
        <v>0</v>
      </c>
      <c r="H11" s="5">
        <v>0</v>
      </c>
      <c r="I11" s="18">
        <f>SUM(C11:H11)</f>
        <v>282.7807486631016</v>
      </c>
    </row>
    <row r="12" spans="1:9" ht="12.75">
      <c r="A12" s="17" t="s">
        <v>365</v>
      </c>
      <c r="B12" s="5" t="s">
        <v>13</v>
      </c>
      <c r="C12" s="5">
        <v>0</v>
      </c>
      <c r="D12" s="5">
        <v>0</v>
      </c>
      <c r="E12" s="5">
        <f>'Points By School'!$F$124</f>
        <v>68.10810810810811</v>
      </c>
      <c r="F12" s="5">
        <v>0</v>
      </c>
      <c r="G12" s="5">
        <v>0</v>
      </c>
      <c r="H12" s="5">
        <v>0</v>
      </c>
      <c r="I12" s="18">
        <f>SUM(C12:H12)</f>
        <v>68.10810810810811</v>
      </c>
    </row>
    <row r="13" spans="1:9" ht="12.75">
      <c r="A13" s="17" t="s">
        <v>121</v>
      </c>
      <c r="B13" s="5" t="s">
        <v>13</v>
      </c>
      <c r="C13" s="5">
        <f>'Points By School'!$C$136</f>
        <v>130.9090909090909</v>
      </c>
      <c r="D13" s="5">
        <v>0</v>
      </c>
      <c r="E13" s="5">
        <f>'Points By School'!$F$136</f>
        <v>38.91891891891892</v>
      </c>
      <c r="F13" s="5">
        <v>0</v>
      </c>
      <c r="G13" s="5">
        <v>0</v>
      </c>
      <c r="H13" s="60">
        <f>'Points By School'!$C$128</f>
        <v>0</v>
      </c>
      <c r="I13" s="18">
        <f>SUM(C13:H13)</f>
        <v>169.82800982800984</v>
      </c>
    </row>
    <row r="14" spans="2:9" ht="12.75">
      <c r="B14" s="5"/>
      <c r="C14" s="5"/>
      <c r="D14" s="5"/>
      <c r="E14" s="5"/>
      <c r="F14" s="5"/>
      <c r="G14" s="5"/>
      <c r="H14" s="5"/>
      <c r="I14" s="18"/>
    </row>
    <row r="15" spans="2:9" ht="12.75">
      <c r="B15" s="5"/>
      <c r="C15" s="5"/>
      <c r="D15" s="5"/>
      <c r="E15" s="5"/>
      <c r="F15" s="5"/>
      <c r="G15" s="5"/>
      <c r="H15" s="5"/>
      <c r="I15" s="18"/>
    </row>
    <row r="16" spans="1:9" ht="12.75">
      <c r="A16" t="s">
        <v>36</v>
      </c>
      <c r="B16" s="5" t="s">
        <v>37</v>
      </c>
      <c r="C16" s="5">
        <f>'Points By School'!$C$154</f>
        <v>117.27272727272727</v>
      </c>
      <c r="D16" s="5">
        <f>'Points By School'!$C$148</f>
        <v>169.41176470588235</v>
      </c>
      <c r="E16" s="5">
        <f>'Points By School'!$F$154</f>
        <v>116.75675675675676</v>
      </c>
      <c r="F16" s="5">
        <f>'Points By School'!$F$148</f>
        <v>0</v>
      </c>
      <c r="G16" s="5">
        <f>'Points By School'!$I$148</f>
        <v>100</v>
      </c>
      <c r="H16" s="5">
        <v>0</v>
      </c>
      <c r="I16" s="18">
        <f aca="true" t="shared" si="1" ref="I16:I23">SUM(C16:H16)</f>
        <v>503.4412487353664</v>
      </c>
    </row>
    <row r="17" spans="1:9" ht="12.75">
      <c r="A17" t="s">
        <v>35</v>
      </c>
      <c r="B17" s="5" t="s">
        <v>37</v>
      </c>
      <c r="C17" s="5">
        <f>'Points By School'!$C$160</f>
        <v>57.27272727272727</v>
      </c>
      <c r="D17" s="5">
        <f>'Points By School'!$I$164</f>
        <v>10.588235294117647</v>
      </c>
      <c r="E17" s="5">
        <f>'Points By School'!$F$164</f>
        <v>0</v>
      </c>
      <c r="F17" s="5">
        <f>'Points By School'!$H$160</f>
        <v>0</v>
      </c>
      <c r="G17" s="5">
        <v>0</v>
      </c>
      <c r="H17" s="5">
        <v>0</v>
      </c>
      <c r="I17" s="18">
        <f t="shared" si="1"/>
        <v>67.86096256684492</v>
      </c>
    </row>
    <row r="18" spans="1:9" ht="12.75">
      <c r="A18" t="s">
        <v>0</v>
      </c>
      <c r="B18" s="5" t="s">
        <v>1</v>
      </c>
      <c r="C18" s="5">
        <v>0</v>
      </c>
      <c r="D18" s="5">
        <f>'Points By School'!$C$169</f>
        <v>0</v>
      </c>
      <c r="E18" s="5">
        <f>'Points By School'!$F$169</f>
        <v>42.16216216216216</v>
      </c>
      <c r="F18" s="5">
        <v>0</v>
      </c>
      <c r="G18" s="5">
        <v>0</v>
      </c>
      <c r="H18" s="5">
        <f>'Points By School'!$I$169</f>
        <v>0</v>
      </c>
      <c r="I18" s="18">
        <f t="shared" si="1"/>
        <v>42.16216216216216</v>
      </c>
    </row>
    <row r="19" spans="1:9" ht="12.75">
      <c r="A19" t="s">
        <v>19</v>
      </c>
      <c r="B19" s="5" t="s">
        <v>37</v>
      </c>
      <c r="C19" s="5">
        <f>'Points By School'!$C$180</f>
        <v>120</v>
      </c>
      <c r="D19" s="5">
        <f>'Points By School'!$E$180</f>
        <v>24.705882352941178</v>
      </c>
      <c r="E19" s="5">
        <f>'Points By School'!$C$175</f>
        <v>308.10810810810807</v>
      </c>
      <c r="F19" s="5">
        <f>'Points By School'!$H$175</f>
        <v>0</v>
      </c>
      <c r="G19" s="5">
        <f>'Points By School'!$F$175</f>
        <v>295</v>
      </c>
      <c r="H19" s="5">
        <v>0</v>
      </c>
      <c r="I19" s="18">
        <f t="shared" si="1"/>
        <v>747.8139904610492</v>
      </c>
    </row>
    <row r="20" spans="1:10" ht="12.75">
      <c r="A20" t="s">
        <v>6</v>
      </c>
      <c r="B20" s="5" t="s">
        <v>37</v>
      </c>
      <c r="C20" s="5">
        <f>'Points By School'!$C$196</f>
        <v>398.1818181818182</v>
      </c>
      <c r="D20" s="5">
        <f>'Points By School'!$C$185</f>
        <v>261.1764705882353</v>
      </c>
      <c r="E20" s="5">
        <f>'Points By School'!$F$196</f>
        <v>308.1081081081081</v>
      </c>
      <c r="F20" s="5">
        <f>'Points By School'!$F$185</f>
        <v>93.33333333333334</v>
      </c>
      <c r="G20" s="5">
        <f>'Points By School'!$I$196</f>
        <v>35</v>
      </c>
      <c r="H20" s="5">
        <f>'Points By School'!$I$185</f>
        <v>18</v>
      </c>
      <c r="I20" s="18">
        <f t="shared" si="1"/>
        <v>1113.799730211495</v>
      </c>
      <c r="J20" s="16" t="s">
        <v>541</v>
      </c>
    </row>
    <row r="21" spans="1:10" ht="12.75">
      <c r="A21" t="s">
        <v>32</v>
      </c>
      <c r="B21" s="5" t="s">
        <v>37</v>
      </c>
      <c r="C21" s="5">
        <f>'Points By School'!$C$207</f>
        <v>35.294117647058826</v>
      </c>
      <c r="D21" s="5">
        <v>0</v>
      </c>
      <c r="E21" s="5">
        <v>0</v>
      </c>
      <c r="F21" s="5">
        <f>'Points By School'!$F$207</f>
        <v>0</v>
      </c>
      <c r="G21" s="5">
        <v>0</v>
      </c>
      <c r="H21" s="5">
        <v>0</v>
      </c>
      <c r="I21" s="18">
        <f t="shared" si="1"/>
        <v>35.294117647058826</v>
      </c>
      <c r="J21" s="17"/>
    </row>
    <row r="22" spans="1:9" ht="12.75">
      <c r="A22" t="s">
        <v>20</v>
      </c>
      <c r="B22" s="5" t="s">
        <v>37</v>
      </c>
      <c r="C22" s="5">
        <v>0</v>
      </c>
      <c r="D22" s="5">
        <v>0</v>
      </c>
      <c r="E22" s="5">
        <v>0</v>
      </c>
      <c r="F22" s="5">
        <v>0</v>
      </c>
      <c r="G22" s="5">
        <f>'Points By School'!$C$215</f>
        <v>120</v>
      </c>
      <c r="H22" s="5">
        <f>'Points By School'!$F$215</f>
        <v>0</v>
      </c>
      <c r="I22" s="18">
        <f t="shared" si="1"/>
        <v>120</v>
      </c>
    </row>
    <row r="23" spans="1:9" ht="12.75">
      <c r="A23" t="s">
        <v>40</v>
      </c>
      <c r="B23" s="5" t="s">
        <v>37</v>
      </c>
      <c r="C23" s="5">
        <f>'Points By School'!$C$230</f>
        <v>136.36363636363637</v>
      </c>
      <c r="D23" s="5">
        <f>'Points By School'!$C$222</f>
        <v>123.52941176470588</v>
      </c>
      <c r="E23" s="5">
        <f>'Points By School'!$F$230</f>
        <v>171.8918918918919</v>
      </c>
      <c r="F23" s="5">
        <f>'Points By School'!$F$222</f>
        <v>20</v>
      </c>
      <c r="G23" s="5">
        <f>'Points By School'!$I$230</f>
        <v>0</v>
      </c>
      <c r="H23" s="5">
        <f>'Points By School'!$I$222</f>
        <v>0</v>
      </c>
      <c r="I23" s="18">
        <f t="shared" si="1"/>
        <v>451.7849400202341</v>
      </c>
    </row>
    <row r="24" spans="1:9" ht="12.75">
      <c r="A24" s="17" t="s">
        <v>124</v>
      </c>
      <c r="B24" s="5" t="s">
        <v>37</v>
      </c>
      <c r="C24" s="5">
        <f>'Points By School'!$C$250</f>
        <v>199.0909090909091</v>
      </c>
      <c r="D24" s="5">
        <f>'Points By School'!$C$238</f>
        <v>0</v>
      </c>
      <c r="E24" s="5">
        <f>'Points By School'!$F$250</f>
        <v>58.37837837837838</v>
      </c>
      <c r="F24" s="5">
        <f>'Points By School'!$F$238</f>
        <v>0</v>
      </c>
      <c r="G24" s="5">
        <f>'Points By School'!$I$250</f>
        <v>0</v>
      </c>
      <c r="H24" s="5">
        <f>'Points By School'!$I$238</f>
        <v>0</v>
      </c>
      <c r="I24" s="18">
        <f>SUM(C24:H24)</f>
        <v>257.46928746928745</v>
      </c>
    </row>
    <row r="25" spans="2:9" ht="12.75">
      <c r="B25" s="5"/>
      <c r="C25" s="5"/>
      <c r="D25" s="5"/>
      <c r="E25" s="5"/>
      <c r="F25" s="5"/>
      <c r="G25" s="5"/>
      <c r="H25" s="5"/>
      <c r="I25" s="18"/>
    </row>
    <row r="26" spans="1:10" ht="12.75">
      <c r="A26" t="s">
        <v>31</v>
      </c>
      <c r="B26" s="5" t="s">
        <v>21</v>
      </c>
      <c r="C26" s="5">
        <f>'Points By School'!$C$273</f>
        <v>534.5454545454546</v>
      </c>
      <c r="D26" s="5">
        <f>'Points By School'!$C$262</f>
        <v>363.5294117647059</v>
      </c>
      <c r="E26" s="5">
        <f>'Points By School'!$F$273</f>
        <v>204.32432432432432</v>
      </c>
      <c r="F26" s="5">
        <f>'Points By School'!$F$262</f>
        <v>400</v>
      </c>
      <c r="G26" s="5">
        <f>'Points By School'!$I$273</f>
        <v>155</v>
      </c>
      <c r="H26" s="5">
        <f>'Points By School'!$I$262</f>
        <v>294</v>
      </c>
      <c r="I26" s="18">
        <f aca="true" t="shared" si="2" ref="I26:I33">SUM(C26:H26)</f>
        <v>1951.399190634485</v>
      </c>
      <c r="J26" s="16" t="s">
        <v>542</v>
      </c>
    </row>
    <row r="27" spans="1:10" ht="12.75">
      <c r="A27" t="s">
        <v>34</v>
      </c>
      <c r="B27" s="5" t="s">
        <v>21</v>
      </c>
      <c r="C27" s="5">
        <f>'Points By School'!$C$287</f>
        <v>171.8181818181818</v>
      </c>
      <c r="D27" s="5">
        <f>'Points By School'!$C$292</f>
        <v>91.76470588235294</v>
      </c>
      <c r="E27" s="5">
        <f>'Points By School'!$F$287</f>
        <v>113.51351351351352</v>
      </c>
      <c r="F27" s="5">
        <v>0</v>
      </c>
      <c r="G27" s="5">
        <f>'Points By School'!$E$292</f>
        <v>113.33333333333333</v>
      </c>
      <c r="H27" s="5">
        <f>'Points By School'!$I$287</f>
        <v>294</v>
      </c>
      <c r="I27" s="18">
        <f t="shared" si="2"/>
        <v>784.4297345473815</v>
      </c>
      <c r="J27" s="17"/>
    </row>
    <row r="28" spans="1:9" ht="12.75">
      <c r="A28" t="s">
        <v>42</v>
      </c>
      <c r="B28" s="5" t="s">
        <v>21</v>
      </c>
      <c r="C28" s="5">
        <f>'Points By School'!$C$306</f>
        <v>215.45454545454544</v>
      </c>
      <c r="D28" s="5">
        <f>'Points By School'!$C$297</f>
        <v>120</v>
      </c>
      <c r="E28" s="5">
        <f>'Points By School'!$F$306</f>
        <v>97.29729729729729</v>
      </c>
      <c r="F28" s="5">
        <f>'Points By School'!$F$297</f>
        <v>0</v>
      </c>
      <c r="G28" s="5">
        <v>0</v>
      </c>
      <c r="H28" s="5">
        <f>'Points By School'!$I$297</f>
        <v>90</v>
      </c>
      <c r="I28" s="18">
        <f t="shared" si="2"/>
        <v>522.7518427518428</v>
      </c>
    </row>
    <row r="29" spans="1:9" ht="12.75">
      <c r="A29" t="s">
        <v>18</v>
      </c>
      <c r="B29" s="5" t="s">
        <v>21</v>
      </c>
      <c r="C29" s="5">
        <f>'Points By School'!$C$323</f>
        <v>51.81818181818182</v>
      </c>
      <c r="D29" s="5">
        <f>'Points By School'!$C$316</f>
        <v>35.294117647058826</v>
      </c>
      <c r="E29" s="5">
        <f>'Points By School'!$F$323</f>
        <v>90</v>
      </c>
      <c r="F29" s="5">
        <f>'Points By School'!$F$316</f>
        <v>60</v>
      </c>
      <c r="G29" s="5">
        <v>0</v>
      </c>
      <c r="H29" s="5">
        <f>'Points By School'!$I$316</f>
        <v>282</v>
      </c>
      <c r="I29" s="18">
        <f t="shared" si="2"/>
        <v>519.1122994652407</v>
      </c>
    </row>
    <row r="30" spans="1:9" ht="12.75">
      <c r="A30" t="s">
        <v>3</v>
      </c>
      <c r="B30" s="5" t="s">
        <v>2</v>
      </c>
      <c r="C30" s="5">
        <v>0</v>
      </c>
      <c r="D30" s="5">
        <f>'Points By School'!$C$332</f>
        <v>243.52941176470586</v>
      </c>
      <c r="E30" s="5">
        <f>'Points By School'!$F$332</f>
        <v>29.18918918918919</v>
      </c>
      <c r="F30" s="5">
        <f>'Points By School'!$E$339</f>
        <v>106.66666666666667</v>
      </c>
      <c r="G30" s="5">
        <f>'Points By School'!$C$339</f>
        <v>65.45454545454545</v>
      </c>
      <c r="H30" s="5">
        <v>0</v>
      </c>
      <c r="I30" s="18">
        <f t="shared" si="2"/>
        <v>444.83981307510714</v>
      </c>
    </row>
    <row r="31" spans="1:9" ht="12.75">
      <c r="A31" t="s">
        <v>41</v>
      </c>
      <c r="B31" s="5" t="s">
        <v>21</v>
      </c>
      <c r="C31" s="5">
        <f>'Points By School'!$C$353</f>
        <v>8.181818181818182</v>
      </c>
      <c r="D31" s="5">
        <f>'Points By School'!$C$346</f>
        <v>0</v>
      </c>
      <c r="E31" s="5">
        <f>'Points By School'!$F$353</f>
        <v>175.13513513513513</v>
      </c>
      <c r="F31" s="5">
        <f>'Points By School'!$F$346</f>
        <v>0</v>
      </c>
      <c r="G31" s="5">
        <f>'Points By School'!$I$353</f>
        <v>100</v>
      </c>
      <c r="H31" s="5">
        <f>'Points By School'!$I$346</f>
        <v>0</v>
      </c>
      <c r="I31" s="18">
        <f t="shared" si="2"/>
        <v>283.31695331695335</v>
      </c>
    </row>
    <row r="32" spans="1:9" ht="12.75">
      <c r="A32" t="s">
        <v>51</v>
      </c>
      <c r="B32" s="5" t="s">
        <v>21</v>
      </c>
      <c r="C32" s="5">
        <v>0</v>
      </c>
      <c r="D32" s="5">
        <v>0</v>
      </c>
      <c r="E32" s="5">
        <f>'Points By School'!$F$362</f>
        <v>0</v>
      </c>
      <c r="F32" s="5">
        <v>0</v>
      </c>
      <c r="G32" s="5">
        <f>'Points By School'!$I$362</f>
        <v>0</v>
      </c>
      <c r="H32" s="5">
        <f>'Points By School'!$C$362</f>
        <v>30</v>
      </c>
      <c r="I32" s="18">
        <f t="shared" si="2"/>
        <v>30</v>
      </c>
    </row>
    <row r="33" spans="1:9" ht="12.75">
      <c r="A33" s="17" t="s">
        <v>127</v>
      </c>
      <c r="B33" s="5" t="s">
        <v>21</v>
      </c>
      <c r="C33" s="5">
        <f>'Points By School'!$C$374</f>
        <v>30</v>
      </c>
      <c r="D33" s="5">
        <v>0</v>
      </c>
      <c r="E33" s="5">
        <f>'Points By School'!$F$367</f>
        <v>285.4054054054054</v>
      </c>
      <c r="F33" s="5">
        <f>'Points By School'!$C$367</f>
        <v>53.333333333333336</v>
      </c>
      <c r="G33" s="5">
        <f>'Points By School'!$F$374</f>
        <v>150</v>
      </c>
      <c r="H33" s="5">
        <v>0</v>
      </c>
      <c r="I33" s="18">
        <f t="shared" si="2"/>
        <v>518.7387387387387</v>
      </c>
    </row>
    <row r="34" spans="2:9" ht="12.75">
      <c r="B34" s="5"/>
      <c r="C34" s="5"/>
      <c r="D34" s="5"/>
      <c r="E34" s="5"/>
      <c r="F34" s="5"/>
      <c r="G34" s="5"/>
      <c r="H34" s="5"/>
      <c r="I34" s="18"/>
    </row>
    <row r="35" spans="2:10" ht="12.75">
      <c r="B35" s="5"/>
      <c r="C35" s="5"/>
      <c r="D35" s="5"/>
      <c r="E35" s="5"/>
      <c r="F35" s="5"/>
      <c r="G35" s="5"/>
      <c r="H35" s="5"/>
      <c r="I35" s="5"/>
      <c r="J35" s="17"/>
    </row>
    <row r="36" spans="2:9" ht="12.75">
      <c r="B36" s="5"/>
      <c r="C36" s="5"/>
      <c r="D36" s="5"/>
      <c r="E36" s="5"/>
      <c r="F36" s="5"/>
      <c r="G36" s="5"/>
      <c r="H36" s="5"/>
      <c r="I36" s="5"/>
    </row>
    <row r="37" spans="2:9" ht="12.75">
      <c r="B37" s="5"/>
      <c r="C37" s="5"/>
      <c r="D37" s="5"/>
      <c r="E37" s="5"/>
      <c r="F37" s="5"/>
      <c r="G37" s="5"/>
      <c r="H37" s="5"/>
      <c r="I37" s="5"/>
    </row>
    <row r="38" spans="2:9" ht="12.75">
      <c r="B38" s="5"/>
      <c r="C38" s="5"/>
      <c r="D38" s="5"/>
      <c r="E38" s="5"/>
      <c r="F38" s="5"/>
      <c r="G38" s="5"/>
      <c r="H38" s="5"/>
      <c r="I38" s="5"/>
    </row>
    <row r="39" spans="2:9" ht="12.75">
      <c r="B39" s="5"/>
      <c r="C39" s="5"/>
      <c r="D39" s="5"/>
      <c r="E39" s="5"/>
      <c r="F39" s="5"/>
      <c r="G39" s="5"/>
      <c r="H39" s="5"/>
      <c r="I39" s="5"/>
    </row>
    <row r="40" spans="2:9" ht="12.75">
      <c r="B40" s="5"/>
      <c r="C40" s="5"/>
      <c r="D40" s="5"/>
      <c r="E40" s="5"/>
      <c r="F40" s="5"/>
      <c r="G40" s="5"/>
      <c r="H40" s="5"/>
      <c r="I40" s="5"/>
    </row>
    <row r="41" spans="2:9" ht="12.75">
      <c r="B41" s="5"/>
      <c r="C41" s="5"/>
      <c r="D41" s="5"/>
      <c r="E41" s="5"/>
      <c r="F41" s="5"/>
      <c r="G41" s="5"/>
      <c r="H41" s="5"/>
      <c r="I41" s="5"/>
    </row>
    <row r="42" spans="2:9" ht="12.75">
      <c r="B42" s="5"/>
      <c r="C42" s="5"/>
      <c r="D42" s="5"/>
      <c r="E42" s="5"/>
      <c r="F42" s="5"/>
      <c r="G42" s="5"/>
      <c r="H42" s="5"/>
      <c r="I42" s="5"/>
    </row>
    <row r="43" spans="2:9" ht="12.75">
      <c r="B43" s="5"/>
      <c r="C43" s="5"/>
      <c r="D43" s="5"/>
      <c r="E43" s="5"/>
      <c r="F43" s="5"/>
      <c r="G43" s="5"/>
      <c r="H43" s="5"/>
      <c r="I43" s="5"/>
    </row>
    <row r="44" spans="2:9" ht="12.75">
      <c r="B44" s="5"/>
      <c r="C44" s="5"/>
      <c r="D44" s="5"/>
      <c r="E44" s="5"/>
      <c r="F44" s="5"/>
      <c r="G44" s="5"/>
      <c r="H44" s="5"/>
      <c r="I44" s="5"/>
    </row>
    <row r="45" spans="2:9" ht="12.75">
      <c r="B45" s="5"/>
      <c r="C45" s="5"/>
      <c r="D45" s="5"/>
      <c r="E45" s="5"/>
      <c r="F45" s="5"/>
      <c r="G45" s="5"/>
      <c r="H45" s="5"/>
      <c r="I45" s="5"/>
    </row>
    <row r="46" spans="2:9" ht="12.75">
      <c r="B46" s="5"/>
      <c r="C46" s="5"/>
      <c r="D46" s="5"/>
      <c r="E46" s="5"/>
      <c r="F46" s="5"/>
      <c r="G46" s="5"/>
      <c r="H46" s="5"/>
      <c r="I46" s="5"/>
    </row>
    <row r="47" spans="2:9" ht="12.75">
      <c r="B47" s="5"/>
      <c r="C47" s="5"/>
      <c r="D47" s="5"/>
      <c r="E47" s="5"/>
      <c r="F47" s="5"/>
      <c r="G47" s="5"/>
      <c r="H47" s="5"/>
      <c r="I47" s="5"/>
    </row>
    <row r="48" spans="2:9" ht="12.75">
      <c r="B48" s="5"/>
      <c r="C48" s="5"/>
      <c r="D48" s="5"/>
      <c r="E48" s="5"/>
      <c r="F48" s="5"/>
      <c r="G48" s="5"/>
      <c r="H48" s="5"/>
      <c r="I48" s="5"/>
    </row>
    <row r="49" spans="2:9" ht="12.75">
      <c r="B49" s="5"/>
      <c r="C49" s="5"/>
      <c r="D49" s="5"/>
      <c r="E49" s="5"/>
      <c r="F49" s="5"/>
      <c r="G49" s="5"/>
      <c r="H49" s="5"/>
      <c r="I49" s="5"/>
    </row>
    <row r="50" spans="2:9" ht="12.75">
      <c r="B50" s="5"/>
      <c r="C50" s="5"/>
      <c r="D50" s="5"/>
      <c r="E50" s="5"/>
      <c r="F50" s="5"/>
      <c r="G50" s="5"/>
      <c r="H50" s="5"/>
      <c r="I50" s="5"/>
    </row>
    <row r="51" spans="2:9" ht="12.75">
      <c r="B51" s="5"/>
      <c r="C51" s="5"/>
      <c r="D51" s="5"/>
      <c r="E51" s="5"/>
      <c r="F51" s="5"/>
      <c r="G51" s="5"/>
      <c r="H51" s="5"/>
      <c r="I51" s="5"/>
    </row>
    <row r="52" spans="2:9" ht="12.75">
      <c r="B52" s="5"/>
      <c r="C52" s="5"/>
      <c r="D52" s="5"/>
      <c r="E52" s="5"/>
      <c r="F52" s="5"/>
      <c r="G52" s="5"/>
      <c r="H52" s="5"/>
      <c r="I52" s="5"/>
    </row>
    <row r="53" spans="2:9" ht="12.75">
      <c r="B53" s="5"/>
      <c r="C53" s="5"/>
      <c r="D53" s="5"/>
      <c r="E53" s="5"/>
      <c r="F53" s="5"/>
      <c r="G53" s="5"/>
      <c r="H53" s="5"/>
      <c r="I53" s="5"/>
    </row>
  </sheetData>
  <sheetProtection/>
  <printOptions/>
  <pageMargins left="0.75" right="0.75" top="1" bottom="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7"/>
  <sheetViews>
    <sheetView zoomScalePageLayoutView="0" workbookViewId="0" topLeftCell="A159">
      <selection activeCell="H17" sqref="H17"/>
    </sheetView>
  </sheetViews>
  <sheetFormatPr defaultColWidth="11.00390625" defaultRowHeight="12.75"/>
  <cols>
    <col min="1" max="1" width="17.75390625" style="0" customWidth="1"/>
    <col min="2" max="5" width="11.00390625" style="0" customWidth="1"/>
    <col min="6" max="6" width="17.375" style="0" customWidth="1"/>
    <col min="7" max="7" width="11.00390625" style="0" customWidth="1"/>
    <col min="8" max="8" width="11.875" style="0" bestFit="1" customWidth="1"/>
    <col min="9" max="9" width="11.00390625" style="0" customWidth="1"/>
    <col min="10" max="10" width="25.375" style="0" bestFit="1" customWidth="1"/>
  </cols>
  <sheetData>
    <row r="1" ht="21" customHeight="1">
      <c r="A1" s="11" t="s">
        <v>13</v>
      </c>
    </row>
    <row r="3" ht="15">
      <c r="A3" s="6" t="s">
        <v>68</v>
      </c>
    </row>
    <row r="4" spans="1:11" ht="12.75">
      <c r="A4" t="s">
        <v>89</v>
      </c>
      <c r="B4">
        <f>'Jr. Women'!H14</f>
        <v>38.8235294117647</v>
      </c>
      <c r="C4" s="16">
        <f>SUM(B4:B11)</f>
        <v>98.8235294117647</v>
      </c>
      <c r="D4" t="s">
        <v>91</v>
      </c>
      <c r="E4">
        <f>'Int. Women'!H7</f>
        <v>13.333333333333334</v>
      </c>
      <c r="F4" s="16">
        <f>SUM(E4:E7)</f>
        <v>100</v>
      </c>
      <c r="I4" s="16"/>
      <c r="J4" t="s">
        <v>94</v>
      </c>
      <c r="K4" s="19">
        <f>C4+C13+F4+F13+I4+I13</f>
        <v>264.27807486631013</v>
      </c>
    </row>
    <row r="5" spans="2:11" ht="12.75">
      <c r="B5">
        <f>'Jr. Women'!H15</f>
        <v>60</v>
      </c>
      <c r="E5">
        <f>'Int. Women'!H8</f>
        <v>0</v>
      </c>
      <c r="K5" s="20"/>
    </row>
    <row r="6" spans="5:11" ht="12.75">
      <c r="E6">
        <f>'Int. Women'!H9</f>
        <v>46.666666666666664</v>
      </c>
      <c r="K6" s="20"/>
    </row>
    <row r="7" spans="5:11" ht="12.75">
      <c r="E7">
        <f>'Int. Women'!H10</f>
        <v>40</v>
      </c>
      <c r="K7" s="20"/>
    </row>
    <row r="8" ht="12.75">
      <c r="K8" s="20"/>
    </row>
    <row r="9" ht="12.75">
      <c r="K9" s="20"/>
    </row>
    <row r="10" ht="12.75">
      <c r="K10" s="20"/>
    </row>
    <row r="11" ht="12.75">
      <c r="K11" s="20"/>
    </row>
    <row r="12" ht="12.75">
      <c r="K12" s="20"/>
    </row>
    <row r="13" spans="1:11" ht="12.75">
      <c r="A13" t="s">
        <v>90</v>
      </c>
      <c r="B13">
        <f>'Jr. Men'!H11</f>
        <v>16.363636363636363</v>
      </c>
      <c r="C13" s="16">
        <f>SUM(B13:B20)</f>
        <v>65.45454545454545</v>
      </c>
      <c r="D13" t="s">
        <v>92</v>
      </c>
      <c r="F13" s="16">
        <f>SUM(E13:E19)</f>
        <v>0</v>
      </c>
      <c r="I13" s="16"/>
      <c r="K13" s="20"/>
    </row>
    <row r="14" spans="2:11" ht="12.75">
      <c r="B14">
        <f>'Jr. Men'!H12</f>
        <v>13.636363636363637</v>
      </c>
      <c r="K14" s="20"/>
    </row>
    <row r="15" spans="2:11" ht="12.75">
      <c r="B15">
        <f>'Jr. Men'!H13</f>
        <v>35.45454545454545</v>
      </c>
      <c r="K15" s="20"/>
    </row>
    <row r="16" ht="12.75">
      <c r="K16" s="20"/>
    </row>
    <row r="17" ht="12.75">
      <c r="K17" s="20"/>
    </row>
    <row r="18" ht="12.75">
      <c r="K18" s="20"/>
    </row>
    <row r="19" ht="12.75">
      <c r="K19" s="20"/>
    </row>
    <row r="20" ht="12.75">
      <c r="K20" s="20"/>
    </row>
    <row r="21" ht="12.75">
      <c r="K21" s="20"/>
    </row>
    <row r="22" ht="12.75">
      <c r="K22" s="20"/>
    </row>
    <row r="23" ht="12.75">
      <c r="K23" s="20"/>
    </row>
    <row r="24" ht="12.75">
      <c r="K24" s="20"/>
    </row>
    <row r="25" ht="12.75">
      <c r="K25" s="20"/>
    </row>
    <row r="26" ht="12.75">
      <c r="K26" s="20"/>
    </row>
    <row r="27" spans="1:11" ht="15">
      <c r="A27" s="6" t="s">
        <v>7</v>
      </c>
      <c r="K27" s="20"/>
    </row>
    <row r="28" spans="1:11" ht="12.75">
      <c r="A28" t="s">
        <v>24</v>
      </c>
      <c r="B28">
        <f>'Jr. Women'!H38</f>
        <v>67.05882352941177</v>
      </c>
      <c r="C28" s="16">
        <f>SUM(B28:B34)</f>
        <v>67.05882352941177</v>
      </c>
      <c r="D28" t="s">
        <v>91</v>
      </c>
      <c r="E28">
        <f>'Int. Women'!H24</f>
        <v>73.33333333333333</v>
      </c>
      <c r="F28" s="16">
        <f>SUM(E28:E31)</f>
        <v>73.33333333333333</v>
      </c>
      <c r="G28" t="s">
        <v>28</v>
      </c>
      <c r="H28">
        <f>'Sr. Women'!H32</f>
        <v>84</v>
      </c>
      <c r="I28" s="16">
        <f>SUM(H28:H32)</f>
        <v>84</v>
      </c>
      <c r="J28" t="s">
        <v>95</v>
      </c>
      <c r="K28" s="19">
        <f>C28+F28+I28+I37</f>
        <v>299.3921568627451</v>
      </c>
    </row>
    <row r="29" ht="12.75">
      <c r="K29" s="20"/>
    </row>
    <row r="30" ht="12.75">
      <c r="K30" s="20"/>
    </row>
    <row r="31" ht="12.75">
      <c r="K31" s="20"/>
    </row>
    <row r="32" ht="12.75">
      <c r="K32" s="20"/>
    </row>
    <row r="33" ht="12.75">
      <c r="K33" s="20"/>
    </row>
    <row r="34" ht="12.75">
      <c r="K34" s="20"/>
    </row>
    <row r="35" ht="12.75">
      <c r="K35" s="20"/>
    </row>
    <row r="36" ht="12.75">
      <c r="K36" s="20"/>
    </row>
    <row r="37" spans="1:11" ht="12.75">
      <c r="A37" t="s">
        <v>23</v>
      </c>
      <c r="C37" s="16"/>
      <c r="D37" t="s">
        <v>92</v>
      </c>
      <c r="E37">
        <f>'Int. Men'!H40</f>
        <v>0</v>
      </c>
      <c r="F37" s="16">
        <f>SUM(E37:E38)</f>
        <v>0</v>
      </c>
      <c r="G37" t="s">
        <v>93</v>
      </c>
      <c r="H37">
        <f>'Sr. Men'!H30</f>
        <v>75</v>
      </c>
      <c r="I37" s="16">
        <f>SUM(H37:H38)</f>
        <v>75</v>
      </c>
      <c r="K37" s="20"/>
    </row>
    <row r="38" ht="12.75">
      <c r="K38" s="20"/>
    </row>
    <row r="39" ht="12.75">
      <c r="K39" s="20"/>
    </row>
    <row r="40" ht="12.75">
      <c r="K40" s="20"/>
    </row>
    <row r="41" ht="12.75">
      <c r="K41" s="20"/>
    </row>
    <row r="42" ht="12.75">
      <c r="K42" s="20"/>
    </row>
    <row r="43" ht="12.75">
      <c r="K43" s="20"/>
    </row>
    <row r="44" ht="12.75">
      <c r="K44" s="20"/>
    </row>
    <row r="45" ht="12.75">
      <c r="K45" s="20"/>
    </row>
    <row r="46" ht="12.75">
      <c r="K46" s="20"/>
    </row>
    <row r="47" ht="12.75">
      <c r="K47" s="20"/>
    </row>
    <row r="48" spans="1:11" ht="15">
      <c r="A48" s="6" t="s">
        <v>85</v>
      </c>
      <c r="K48" s="20"/>
    </row>
    <row r="49" spans="1:11" ht="12.75">
      <c r="A49" s="17" t="s">
        <v>23</v>
      </c>
      <c r="B49">
        <f>'Jr. Men'!H54</f>
        <v>73.63636363636364</v>
      </c>
      <c r="C49" s="16">
        <f>SUM(B49)</f>
        <v>73.63636363636364</v>
      </c>
      <c r="E49" s="17" t="s">
        <v>91</v>
      </c>
      <c r="F49" s="16">
        <f>'Int. Women'!H25</f>
        <v>6.666666666666667</v>
      </c>
      <c r="J49" t="s">
        <v>96</v>
      </c>
      <c r="K49" s="19">
        <f>SUM(C49+F49+B52)</f>
        <v>80.30303030303031</v>
      </c>
    </row>
    <row r="50" ht="12.75">
      <c r="K50" s="20"/>
    </row>
    <row r="51" ht="12.75">
      <c r="K51" s="20"/>
    </row>
    <row r="52" spans="1:11" ht="12.75">
      <c r="A52" s="17" t="s">
        <v>28</v>
      </c>
      <c r="B52" s="16">
        <f>'Sr. Women'!H33</f>
        <v>0</v>
      </c>
      <c r="K52" s="20"/>
    </row>
    <row r="53" ht="12.75">
      <c r="K53" s="20"/>
    </row>
    <row r="54" ht="12.75">
      <c r="K54" s="20"/>
    </row>
    <row r="55" ht="12.75">
      <c r="K55" s="20"/>
    </row>
    <row r="56" ht="12.75">
      <c r="K56" s="20"/>
    </row>
    <row r="57" ht="12.75">
      <c r="K57" s="20"/>
    </row>
    <row r="58" ht="12.75">
      <c r="K58" s="20"/>
    </row>
    <row r="59" ht="12.75">
      <c r="K59" s="20"/>
    </row>
    <row r="60" ht="12.75">
      <c r="K60" s="20"/>
    </row>
    <row r="61" ht="12.75">
      <c r="K61" s="20"/>
    </row>
    <row r="62" spans="1:11" ht="15">
      <c r="A62" s="6" t="s">
        <v>33</v>
      </c>
      <c r="K62" s="20"/>
    </row>
    <row r="63" spans="1:11" ht="12.75">
      <c r="A63" s="17" t="s">
        <v>28</v>
      </c>
      <c r="B63">
        <f>'Sr. Women'!H34</f>
        <v>42</v>
      </c>
      <c r="C63" s="16">
        <f>SUM(B63)</f>
        <v>42</v>
      </c>
      <c r="D63" t="s">
        <v>91</v>
      </c>
      <c r="E63">
        <f>'Int. Women'!H26</f>
        <v>0</v>
      </c>
      <c r="F63" s="16">
        <f>SUM(E63:E66)</f>
        <v>0</v>
      </c>
      <c r="J63" t="s">
        <v>97</v>
      </c>
      <c r="K63" s="19">
        <f>C63+C68+F63</f>
        <v>69.27272727272728</v>
      </c>
    </row>
    <row r="64" ht="12.75">
      <c r="K64" s="20"/>
    </row>
    <row r="65" ht="12.75">
      <c r="K65" s="20"/>
    </row>
    <row r="66" ht="12.75">
      <c r="K66" s="20"/>
    </row>
    <row r="67" ht="12.75">
      <c r="K67" s="20"/>
    </row>
    <row r="68" spans="1:11" ht="12.75">
      <c r="A68" t="s">
        <v>23</v>
      </c>
      <c r="B68">
        <f>'Jr. Men'!$H$55</f>
        <v>27.272727272727273</v>
      </c>
      <c r="C68" s="16">
        <f>SUM(B68)</f>
        <v>27.272727272727273</v>
      </c>
      <c r="F68" s="16"/>
      <c r="K68" s="20"/>
    </row>
    <row r="69" ht="12.75">
      <c r="K69" s="20"/>
    </row>
    <row r="70" ht="12.75">
      <c r="K70" s="20"/>
    </row>
    <row r="71" ht="12.75">
      <c r="K71" s="20"/>
    </row>
    <row r="72" ht="12.75">
      <c r="K72" s="20"/>
    </row>
    <row r="73" spans="1:11" ht="15">
      <c r="A73" s="6" t="s">
        <v>78</v>
      </c>
      <c r="K73" s="20"/>
    </row>
    <row r="74" spans="1:11" ht="12.75">
      <c r="A74" t="s">
        <v>519</v>
      </c>
      <c r="B74">
        <f>'Jr. Women'!H21</f>
        <v>116.47058823529412</v>
      </c>
      <c r="C74" s="16">
        <f>SUM(B74)</f>
        <v>116.47058823529412</v>
      </c>
      <c r="D74" t="s">
        <v>92</v>
      </c>
      <c r="E74">
        <f>'Int. Men'!H17</f>
        <v>87.56756756756756</v>
      </c>
      <c r="F74" s="16">
        <f>SUM(E74:E75)</f>
        <v>87.56756756756756</v>
      </c>
      <c r="J74" t="s">
        <v>98</v>
      </c>
      <c r="K74" s="19">
        <f>C74+F74+E77+C77</f>
        <v>319.0381558028617</v>
      </c>
    </row>
    <row r="75" ht="12.75">
      <c r="K75" s="20"/>
    </row>
    <row r="76" ht="12.75">
      <c r="K76" s="20"/>
    </row>
    <row r="77" spans="1:11" ht="12.75">
      <c r="A77" t="s">
        <v>28</v>
      </c>
      <c r="B77">
        <f>'Sr. Women'!H10</f>
        <v>6</v>
      </c>
      <c r="C77" s="16">
        <f>SUM(B77:B78)</f>
        <v>30</v>
      </c>
      <c r="D77" t="s">
        <v>93</v>
      </c>
      <c r="E77" s="16">
        <f>'Sr. Men'!H14</f>
        <v>85</v>
      </c>
      <c r="K77" s="20"/>
    </row>
    <row r="78" spans="2:11" ht="12.75">
      <c r="B78">
        <f>'Sr. Women'!H11</f>
        <v>24</v>
      </c>
      <c r="K78" s="20"/>
    </row>
    <row r="79" ht="12.75">
      <c r="K79" s="20"/>
    </row>
    <row r="80" ht="12.75">
      <c r="K80" s="20"/>
    </row>
    <row r="81" ht="12.75">
      <c r="K81" s="20"/>
    </row>
    <row r="82" ht="12.75">
      <c r="K82" s="20"/>
    </row>
    <row r="83" spans="1:11" ht="15">
      <c r="A83" s="6" t="s">
        <v>86</v>
      </c>
      <c r="K83" s="20"/>
    </row>
    <row r="84" spans="1:11" ht="12.75">
      <c r="A84" t="s">
        <v>24</v>
      </c>
      <c r="B84">
        <f>'Jr. Women'!H4</f>
        <v>88.23529411764706</v>
      </c>
      <c r="C84" s="16">
        <f>SUM(B84:B87)</f>
        <v>88.23529411764706</v>
      </c>
      <c r="D84" t="s">
        <v>91</v>
      </c>
      <c r="E84">
        <f>'Int. Women'!H4</f>
        <v>0</v>
      </c>
      <c r="F84" s="16">
        <f>SUM(E84:E86)</f>
        <v>80</v>
      </c>
      <c r="J84" t="s">
        <v>100</v>
      </c>
      <c r="K84" s="19">
        <f>C84+C92+F84+F92+I92</f>
        <v>282.7807486631016</v>
      </c>
    </row>
    <row r="85" spans="2:11" ht="12.75">
      <c r="B85">
        <f>'Jr. Women'!H5</f>
        <v>0</v>
      </c>
      <c r="E85">
        <f>'Int. Women'!H5</f>
        <v>80</v>
      </c>
      <c r="K85" s="20"/>
    </row>
    <row r="86" spans="5:11" ht="12.75">
      <c r="E86">
        <f>'Int. Women'!H6</f>
        <v>0</v>
      </c>
      <c r="K86" s="20"/>
    </row>
    <row r="87" ht="12.75">
      <c r="K87" s="20"/>
    </row>
    <row r="88" ht="12.75">
      <c r="K88" s="20"/>
    </row>
    <row r="89" ht="12.75">
      <c r="K89" s="20"/>
    </row>
    <row r="90" ht="12.75">
      <c r="K90" s="20"/>
    </row>
    <row r="91" ht="12.75">
      <c r="K91" s="20"/>
    </row>
    <row r="92" spans="1:11" ht="12.75">
      <c r="A92" t="s">
        <v>23</v>
      </c>
      <c r="B92">
        <f>'Jr. Men'!H4</f>
        <v>114.54545454545455</v>
      </c>
      <c r="C92" s="16">
        <f>SUM(B92:B94)</f>
        <v>114.54545454545455</v>
      </c>
      <c r="D92" t="s">
        <v>92</v>
      </c>
      <c r="E92">
        <f>'Int. Men'!$H$4</f>
        <v>0</v>
      </c>
      <c r="F92" s="16">
        <f>SUM(E92)</f>
        <v>0</v>
      </c>
      <c r="G92" t="s">
        <v>93</v>
      </c>
      <c r="H92">
        <f>'Sr. Men'!H4</f>
        <v>0</v>
      </c>
      <c r="I92" s="16">
        <f>SUM(H92:H94)</f>
        <v>0</v>
      </c>
      <c r="K92" s="20"/>
    </row>
    <row r="93" spans="8:11" ht="12.75">
      <c r="H93">
        <f>'Sr. Men'!H5</f>
        <v>0</v>
      </c>
      <c r="K93" s="20"/>
    </row>
    <row r="94" spans="8:11" ht="12.75">
      <c r="H94">
        <f>'Sr. Men'!H6</f>
        <v>0</v>
      </c>
      <c r="K94" s="20"/>
    </row>
    <row r="95" ht="12.75">
      <c r="K95" s="20"/>
    </row>
    <row r="96" ht="12.75">
      <c r="K96" s="20"/>
    </row>
    <row r="97" ht="12.75">
      <c r="K97" s="20"/>
    </row>
    <row r="98" ht="12.75">
      <c r="K98" s="20"/>
    </row>
    <row r="99" spans="1:11" ht="15">
      <c r="A99" s="58" t="s">
        <v>118</v>
      </c>
      <c r="K99" s="20"/>
    </row>
    <row r="100" spans="1:11" ht="12.75">
      <c r="A100" t="s">
        <v>24</v>
      </c>
      <c r="B100">
        <f>'Jr. Women'!H6</f>
        <v>112.94117647058823</v>
      </c>
      <c r="C100" s="16">
        <f>SUM(B100:B103)</f>
        <v>112.94117647058823</v>
      </c>
      <c r="F100" s="16"/>
      <c r="J100" s="17" t="s">
        <v>520</v>
      </c>
      <c r="K100" s="19">
        <f>C100</f>
        <v>112.94117647058823</v>
      </c>
    </row>
    <row r="101" ht="12.75">
      <c r="K101" s="20"/>
    </row>
    <row r="102" ht="12.75">
      <c r="K102" s="20"/>
    </row>
    <row r="103" ht="12.75">
      <c r="K103" s="20"/>
    </row>
    <row r="104" ht="12.75">
      <c r="K104" s="20"/>
    </row>
    <row r="105" ht="12.75">
      <c r="K105" s="20"/>
    </row>
    <row r="106" spans="1:11" ht="15">
      <c r="A106" s="58" t="s">
        <v>119</v>
      </c>
      <c r="K106" s="20"/>
    </row>
    <row r="107" spans="1:11" ht="12.75">
      <c r="A107" s="17" t="s">
        <v>28</v>
      </c>
      <c r="B107">
        <f>'Sr. Women'!H4</f>
        <v>96</v>
      </c>
      <c r="C107" s="16">
        <f>SUM(B107:B110)</f>
        <v>96</v>
      </c>
      <c r="F107" s="16"/>
      <c r="J107" s="17" t="s">
        <v>521</v>
      </c>
      <c r="K107" s="19">
        <f>C107+C115+F115</f>
        <v>291</v>
      </c>
    </row>
    <row r="108" ht="12.75">
      <c r="K108" s="20"/>
    </row>
    <row r="109" ht="14.25" customHeight="1">
      <c r="K109" s="20"/>
    </row>
    <row r="110" ht="12.75">
      <c r="K110" s="20"/>
    </row>
    <row r="111" ht="12.75">
      <c r="K111" s="20"/>
    </row>
    <row r="112" ht="12.75">
      <c r="K112" s="20"/>
    </row>
    <row r="113" ht="12.75">
      <c r="K113" s="20"/>
    </row>
    <row r="114" ht="12.75">
      <c r="K114" s="20"/>
    </row>
    <row r="115" spans="1:11" ht="12.75">
      <c r="A115" s="17" t="s">
        <v>92</v>
      </c>
      <c r="B115">
        <f>'Int. Men'!$H$5</f>
        <v>0</v>
      </c>
      <c r="C115" s="16">
        <f>SUM(B115:B117)</f>
        <v>0</v>
      </c>
      <c r="D115" s="17" t="s">
        <v>93</v>
      </c>
      <c r="E115">
        <f>'Sr. Men'!H7</f>
        <v>100</v>
      </c>
      <c r="F115" s="16">
        <f>SUM(E115+E116)</f>
        <v>195</v>
      </c>
      <c r="I115" s="16"/>
      <c r="K115" s="20"/>
    </row>
    <row r="116" spans="5:11" ht="12.75">
      <c r="E116">
        <f>'Sr. Men'!H8</f>
        <v>95</v>
      </c>
      <c r="K116" s="20"/>
    </row>
    <row r="117" ht="12.75">
      <c r="K117" s="20"/>
    </row>
    <row r="118" ht="12.75">
      <c r="K118" s="20"/>
    </row>
    <row r="119" spans="1:11" ht="15">
      <c r="A119" s="58" t="s">
        <v>365</v>
      </c>
      <c r="K119" s="20"/>
    </row>
    <row r="120" spans="3:11" ht="12.75">
      <c r="C120" s="16"/>
      <c r="F120" s="16"/>
      <c r="J120" s="17" t="s">
        <v>522</v>
      </c>
      <c r="K120" s="19">
        <f>F124</f>
        <v>68.10810810810811</v>
      </c>
    </row>
    <row r="121" ht="12.75">
      <c r="K121" s="20"/>
    </row>
    <row r="122" ht="12.75">
      <c r="K122" s="20"/>
    </row>
    <row r="123" ht="12.75">
      <c r="K123" s="20"/>
    </row>
    <row r="124" spans="3:11" ht="12.75">
      <c r="C124" s="16"/>
      <c r="D124" t="s">
        <v>92</v>
      </c>
      <c r="E124">
        <f>'Int. Men'!$H$23</f>
        <v>68.10810810810811</v>
      </c>
      <c r="F124" s="16">
        <f>SUM(E124)</f>
        <v>68.10810810810811</v>
      </c>
      <c r="I124" s="16"/>
      <c r="K124" s="20"/>
    </row>
    <row r="125" ht="12.75">
      <c r="K125" s="20"/>
    </row>
    <row r="126" ht="12.75">
      <c r="K126" s="20"/>
    </row>
    <row r="127" spans="1:11" ht="15">
      <c r="A127" s="58" t="s">
        <v>121</v>
      </c>
      <c r="K127" s="20"/>
    </row>
    <row r="128" spans="1:11" ht="12.75">
      <c r="A128" s="17" t="s">
        <v>28</v>
      </c>
      <c r="B128">
        <f>'Sr. Women'!H15</f>
        <v>0</v>
      </c>
      <c r="C128" s="16">
        <f>SUM(B128:B131)</f>
        <v>0</v>
      </c>
      <c r="F128" s="16"/>
      <c r="J128" t="s">
        <v>100</v>
      </c>
      <c r="K128" s="19">
        <f>C128+C136+F136</f>
        <v>169.82800982800984</v>
      </c>
    </row>
    <row r="129" ht="12.75">
      <c r="K129" s="20"/>
    </row>
    <row r="130" ht="12.75">
      <c r="K130" s="20"/>
    </row>
    <row r="131" ht="12.75">
      <c r="K131" s="20"/>
    </row>
    <row r="132" ht="12.75">
      <c r="K132" s="20"/>
    </row>
    <row r="133" ht="12.75">
      <c r="K133" s="20"/>
    </row>
    <row r="134" ht="12.75">
      <c r="K134" s="20"/>
    </row>
    <row r="135" ht="12.75">
      <c r="K135" s="20"/>
    </row>
    <row r="136" spans="1:11" ht="12.75">
      <c r="A136" t="s">
        <v>23</v>
      </c>
      <c r="B136">
        <f>'Jr. Men'!H28</f>
        <v>68.18181818181819</v>
      </c>
      <c r="C136" s="16">
        <f>SUM(B136:B138)</f>
        <v>130.9090909090909</v>
      </c>
      <c r="D136" t="s">
        <v>92</v>
      </c>
      <c r="E136">
        <f>'Int. Men'!$H$24</f>
        <v>38.91891891891892</v>
      </c>
      <c r="F136" s="16">
        <f>SUM(E136)</f>
        <v>38.91891891891892</v>
      </c>
      <c r="I136" s="16"/>
      <c r="K136" s="20"/>
    </row>
    <row r="137" spans="2:11" ht="12.75">
      <c r="B137">
        <f>'Jr. Men'!H29</f>
        <v>62.72727272727273</v>
      </c>
      <c r="K137" s="20"/>
    </row>
    <row r="138" spans="2:11" ht="12.75">
      <c r="B138">
        <f>'Jr. Men'!H30</f>
        <v>0</v>
      </c>
      <c r="K138" s="20"/>
    </row>
    <row r="139" spans="2:11" ht="12.75">
      <c r="B139">
        <f>'Jr. Men'!H31</f>
        <v>54.54545454545455</v>
      </c>
      <c r="K139" s="20"/>
    </row>
    <row r="140" spans="2:11" ht="12.75">
      <c r="B140">
        <f>'Jr. Men'!H32</f>
        <v>65.45454545454545</v>
      </c>
      <c r="K140" s="20"/>
    </row>
    <row r="141" ht="12.75">
      <c r="K141" s="20"/>
    </row>
    <row r="142" ht="12.75">
      <c r="K142" s="20"/>
    </row>
    <row r="143" ht="12.75">
      <c r="K143" s="20"/>
    </row>
    <row r="144" spans="1:11" ht="22.5">
      <c r="A144" s="11" t="s">
        <v>37</v>
      </c>
      <c r="K144" s="20"/>
    </row>
    <row r="145" ht="12.75">
      <c r="K145" s="20"/>
    </row>
    <row r="146" ht="12.75">
      <c r="K146" s="20"/>
    </row>
    <row r="147" spans="1:11" ht="15">
      <c r="A147" s="6" t="s">
        <v>71</v>
      </c>
      <c r="K147" s="20"/>
    </row>
    <row r="148" spans="1:11" ht="12.75">
      <c r="A148" t="s">
        <v>24</v>
      </c>
      <c r="B148">
        <f>'Jr. Women'!H11</f>
        <v>28.235294117647058</v>
      </c>
      <c r="C148" s="16">
        <f>SUM(B148:B150)</f>
        <v>169.41176470588235</v>
      </c>
      <c r="F148" s="16"/>
      <c r="G148" t="s">
        <v>93</v>
      </c>
      <c r="H148">
        <f>'Sr. Men'!$H$9</f>
        <v>55</v>
      </c>
      <c r="I148" s="16">
        <f>SUM(H148:H149)</f>
        <v>100</v>
      </c>
      <c r="J148" t="s">
        <v>101</v>
      </c>
      <c r="K148" s="19">
        <f>C148+I148+C154+F154</f>
        <v>503.44124873536634</v>
      </c>
    </row>
    <row r="149" spans="2:11" ht="12.75">
      <c r="B149">
        <f>'Jr. Women'!H12</f>
        <v>31.764705882352942</v>
      </c>
      <c r="H149">
        <f>'Sr. Men'!$H$10</f>
        <v>45</v>
      </c>
      <c r="K149" s="20"/>
    </row>
    <row r="150" spans="2:11" ht="12.75">
      <c r="B150">
        <f>'Jr. Women'!H13</f>
        <v>109.41176470588235</v>
      </c>
      <c r="K150" s="20"/>
    </row>
    <row r="151" ht="12.75">
      <c r="K151" s="20"/>
    </row>
    <row r="152" ht="12.75">
      <c r="K152" s="20"/>
    </row>
    <row r="153" ht="12.75">
      <c r="K153" s="20"/>
    </row>
    <row r="154" spans="1:11" ht="12.75">
      <c r="A154" t="s">
        <v>23</v>
      </c>
      <c r="B154">
        <f>'Jr. Men'!H7</f>
        <v>117.27272727272727</v>
      </c>
      <c r="C154" s="16">
        <f>SUM(B154:B155)</f>
        <v>117.27272727272727</v>
      </c>
      <c r="D154" t="s">
        <v>92</v>
      </c>
      <c r="E154">
        <f>'Int. Men'!$H$8</f>
        <v>116.75675675675676</v>
      </c>
      <c r="F154" s="16">
        <f>SUM(E154)</f>
        <v>116.75675675675676</v>
      </c>
      <c r="K154" s="20"/>
    </row>
    <row r="155" spans="2:11" ht="12.75">
      <c r="B155">
        <f>'Jr. Men'!H8</f>
        <v>0</v>
      </c>
      <c r="E155">
        <f>'Int. Men'!$H$9</f>
        <v>25.945945945945947</v>
      </c>
      <c r="K155" s="20"/>
    </row>
    <row r="156" spans="2:11" ht="12.75">
      <c r="B156">
        <f>'Jr. Men'!H9</f>
        <v>0</v>
      </c>
      <c r="E156">
        <f>'Int. Men'!$H$10</f>
        <v>100.54054054054055</v>
      </c>
      <c r="K156" s="20"/>
    </row>
    <row r="157" spans="2:11" ht="12.75">
      <c r="B157">
        <f>'Jr. Men'!H10</f>
        <v>0</v>
      </c>
      <c r="K157" s="20"/>
    </row>
    <row r="158" ht="12.75">
      <c r="K158" s="20"/>
    </row>
    <row r="159" spans="1:11" ht="15">
      <c r="A159" s="6" t="s">
        <v>35</v>
      </c>
      <c r="K159" s="20"/>
    </row>
    <row r="160" spans="1:11" ht="12.75">
      <c r="A160" t="s">
        <v>23</v>
      </c>
      <c r="B160">
        <f>'Jr. Men'!$H$14</f>
        <v>57.27272727272727</v>
      </c>
      <c r="C160" s="16">
        <f>SUM(B160)</f>
        <v>57.27272727272727</v>
      </c>
      <c r="E160" s="17"/>
      <c r="F160" s="16"/>
      <c r="G160" t="s">
        <v>28</v>
      </c>
      <c r="H160">
        <f>'Sr. Women'!H28</f>
        <v>0</v>
      </c>
      <c r="I160" s="16">
        <f>SUM(H160:H161)</f>
        <v>0</v>
      </c>
      <c r="J160" t="s">
        <v>102</v>
      </c>
      <c r="K160" s="19">
        <f>C160+F164+I160+I164</f>
        <v>67.86096256684492</v>
      </c>
    </row>
    <row r="161" ht="12.75">
      <c r="K161" s="20"/>
    </row>
    <row r="162" ht="12.75">
      <c r="K162" s="20"/>
    </row>
    <row r="163" ht="12.75">
      <c r="K163" s="20"/>
    </row>
    <row r="164" spans="4:11" ht="12.75">
      <c r="D164" s="17" t="s">
        <v>92</v>
      </c>
      <c r="E164" s="17">
        <f>'Int. Men'!$H$11</f>
        <v>0</v>
      </c>
      <c r="F164" s="16">
        <f>SUM(E164)</f>
        <v>0</v>
      </c>
      <c r="G164" s="17" t="s">
        <v>519</v>
      </c>
      <c r="H164">
        <f>'Jr. Women'!H16</f>
        <v>10.588235294117647</v>
      </c>
      <c r="I164" s="16">
        <f>SUM(H164)</f>
        <v>10.588235294117647</v>
      </c>
      <c r="K164" s="20"/>
    </row>
    <row r="165" ht="12.75">
      <c r="K165" s="20"/>
    </row>
    <row r="166" ht="12.75">
      <c r="K166" s="20"/>
    </row>
    <row r="167" ht="12.75">
      <c r="K167" s="20"/>
    </row>
    <row r="168" spans="1:11" ht="15">
      <c r="A168" s="6" t="s">
        <v>55</v>
      </c>
      <c r="K168" s="20"/>
    </row>
    <row r="169" spans="3:11" ht="12.75">
      <c r="C169" s="16"/>
      <c r="D169" t="s">
        <v>92</v>
      </c>
      <c r="E169">
        <f>'Int. Men'!H12</f>
        <v>42.16216216216216</v>
      </c>
      <c r="F169" s="16">
        <f>SUM(E169:E171)</f>
        <v>42.16216216216216</v>
      </c>
      <c r="I169" s="16"/>
      <c r="J169" t="s">
        <v>103</v>
      </c>
      <c r="K169" s="19">
        <f>F169</f>
        <v>42.16216216216216</v>
      </c>
    </row>
    <row r="170" ht="12.75">
      <c r="K170" s="20"/>
    </row>
    <row r="171" ht="12.75">
      <c r="K171" s="20"/>
    </row>
    <row r="172" ht="12.75">
      <c r="K172" s="20"/>
    </row>
    <row r="173" ht="12.75">
      <c r="K173" s="20"/>
    </row>
    <row r="174" spans="1:11" ht="15">
      <c r="A174" s="6" t="s">
        <v>19</v>
      </c>
      <c r="K174" s="20"/>
    </row>
    <row r="175" spans="1:11" ht="12.75">
      <c r="A175" t="s">
        <v>92</v>
      </c>
      <c r="B175">
        <f>'Int. Men'!H41</f>
        <v>71.35135135135135</v>
      </c>
      <c r="C175" s="16">
        <f>SUM(B175:B179)</f>
        <v>308.10810810810807</v>
      </c>
      <c r="D175" t="s">
        <v>93</v>
      </c>
      <c r="E175">
        <f>'Sr. Men'!H31</f>
        <v>115</v>
      </c>
      <c r="F175" s="16">
        <f>SUM(E175:E177)</f>
        <v>295</v>
      </c>
      <c r="G175" s="17" t="s">
        <v>524</v>
      </c>
      <c r="H175" s="16">
        <f>'Int. Women'!H27</f>
        <v>0</v>
      </c>
      <c r="J175" t="s">
        <v>104</v>
      </c>
      <c r="K175" s="19">
        <f>C175+F175+H175+C180+E180</f>
        <v>747.8139904610493</v>
      </c>
    </row>
    <row r="176" spans="2:11" ht="12.75">
      <c r="B176">
        <f>'Int. Men'!H42</f>
        <v>110.27027027027027</v>
      </c>
      <c r="E176">
        <f>'Sr. Men'!H32</f>
        <v>110</v>
      </c>
      <c r="K176" s="20"/>
    </row>
    <row r="177" spans="2:11" ht="12.75">
      <c r="B177">
        <f>'Int. Men'!H43</f>
        <v>90.8108108108108</v>
      </c>
      <c r="E177">
        <f>'Sr. Men'!H33</f>
        <v>70</v>
      </c>
      <c r="K177" s="20"/>
    </row>
    <row r="178" spans="2:11" ht="12.75">
      <c r="B178">
        <f>'Int. Men'!H44</f>
        <v>16.216216216216218</v>
      </c>
      <c r="K178" s="20"/>
    </row>
    <row r="179" spans="2:11" ht="12.75">
      <c r="B179">
        <f>'Int. Men'!H46</f>
        <v>19.45945945945946</v>
      </c>
      <c r="D179" s="17"/>
      <c r="K179" s="20"/>
    </row>
    <row r="180" spans="1:11" ht="12.75">
      <c r="A180" s="17" t="s">
        <v>523</v>
      </c>
      <c r="B180">
        <f>'Jr. Men'!$H$56</f>
        <v>109.0909090909091</v>
      </c>
      <c r="C180" s="16">
        <f>SUM(B180:B182)</f>
        <v>120</v>
      </c>
      <c r="D180" s="17" t="s">
        <v>519</v>
      </c>
      <c r="E180" s="16">
        <f>'Jr. Women'!H39</f>
        <v>24.705882352941178</v>
      </c>
      <c r="K180" s="20"/>
    </row>
    <row r="181" spans="2:11" ht="12.75">
      <c r="B181">
        <f>'Jr. Men'!$H$57</f>
        <v>0</v>
      </c>
      <c r="K181" s="20"/>
    </row>
    <row r="182" spans="2:11" ht="12.75">
      <c r="B182">
        <f>'Jr. Men'!$H$58</f>
        <v>10.909090909090908</v>
      </c>
      <c r="K182" s="20"/>
    </row>
    <row r="183" ht="12.75">
      <c r="K183" s="20"/>
    </row>
    <row r="184" spans="1:11" ht="15">
      <c r="A184" s="6" t="s">
        <v>6</v>
      </c>
      <c r="K184" s="20"/>
    </row>
    <row r="185" spans="1:11" ht="12.75">
      <c r="A185" t="s">
        <v>24</v>
      </c>
      <c r="B185">
        <f>'Jr. Women'!H22</f>
        <v>95.29411764705883</v>
      </c>
      <c r="C185" s="16">
        <f>SUM(B185:B188)</f>
        <v>261.1764705882353</v>
      </c>
      <c r="D185" t="s">
        <v>91</v>
      </c>
      <c r="E185">
        <f>'Int. Women'!H13</f>
        <v>66.66666666666667</v>
      </c>
      <c r="F185" s="16">
        <f>SUM(E185:E187)</f>
        <v>93.33333333333334</v>
      </c>
      <c r="G185" t="s">
        <v>28</v>
      </c>
      <c r="H185">
        <f>'Sr. Women'!H12</f>
        <v>18</v>
      </c>
      <c r="I185" s="16">
        <f>SUM(H185:H186)</f>
        <v>18</v>
      </c>
      <c r="J185" t="s">
        <v>105</v>
      </c>
      <c r="K185" s="18">
        <f>C185+C196+F185+F196+I185+I196</f>
        <v>1113.799730211495</v>
      </c>
    </row>
    <row r="186" spans="2:11" ht="12.75">
      <c r="B186">
        <f>'Jr. Women'!H23</f>
        <v>70.58823529411765</v>
      </c>
      <c r="E186">
        <f>'Int. Women'!H14</f>
        <v>26.666666666666668</v>
      </c>
      <c r="H186">
        <f>'Sr. Women'!H13</f>
        <v>0</v>
      </c>
      <c r="K186" s="20"/>
    </row>
    <row r="187" spans="2:11" ht="12.75">
      <c r="B187">
        <f>'Jr. Women'!H24</f>
        <v>17.647058823529413</v>
      </c>
      <c r="K187" s="20"/>
    </row>
    <row r="188" spans="2:11" ht="12.75">
      <c r="B188">
        <f>'Jr. Women'!H25</f>
        <v>77.6470588235294</v>
      </c>
      <c r="K188" s="20"/>
    </row>
    <row r="189" spans="2:11" ht="12.75">
      <c r="B189">
        <f>'Jr. Women'!H26</f>
        <v>84.70588235294117</v>
      </c>
      <c r="K189" s="20"/>
    </row>
    <row r="190" ht="12.75">
      <c r="K190" s="20"/>
    </row>
    <row r="191" ht="12.75">
      <c r="K191" s="20"/>
    </row>
    <row r="192" ht="12.75">
      <c r="K192" s="20"/>
    </row>
    <row r="193" ht="12.75">
      <c r="K193" s="20"/>
    </row>
    <row r="194" ht="12.75">
      <c r="K194" s="20"/>
    </row>
    <row r="195" ht="12.75">
      <c r="K195" s="20"/>
    </row>
    <row r="196" spans="1:11" ht="12.75">
      <c r="A196" t="s">
        <v>23</v>
      </c>
      <c r="B196">
        <f>'Jr. Men'!H18</f>
        <v>60</v>
      </c>
      <c r="C196" s="16">
        <f>SUM(B196:B204)</f>
        <v>398.1818181818182</v>
      </c>
      <c r="D196" t="s">
        <v>92</v>
      </c>
      <c r="E196">
        <f>'Int. Men'!H18</f>
        <v>77.83783783783784</v>
      </c>
      <c r="F196" s="16">
        <f>SUM(E196:E200)</f>
        <v>308.1081081081081</v>
      </c>
      <c r="G196" t="s">
        <v>93</v>
      </c>
      <c r="H196">
        <f>'Sr. Men'!H15</f>
        <v>0</v>
      </c>
      <c r="I196" s="16">
        <f>SUM(H196:H199)</f>
        <v>35</v>
      </c>
      <c r="K196" s="20"/>
    </row>
    <row r="197" spans="2:11" ht="12.75">
      <c r="B197">
        <f>'Jr. Men'!H19</f>
        <v>0</v>
      </c>
      <c r="E197">
        <f>'Int. Men'!H19</f>
        <v>32.432432432432435</v>
      </c>
      <c r="H197">
        <f>'Sr. Men'!H16</f>
        <v>35</v>
      </c>
      <c r="K197" s="20"/>
    </row>
    <row r="198" spans="2:11" ht="12.75">
      <c r="B198">
        <f>'Jr. Men'!H20</f>
        <v>79.0909090909091</v>
      </c>
      <c r="E198">
        <f>'Int. Men'!H20</f>
        <v>64.86486486486487</v>
      </c>
      <c r="K198" s="20"/>
    </row>
    <row r="199" spans="2:11" ht="12.75">
      <c r="B199">
        <f>'Jr. Men'!H21</f>
        <v>98.18181818181819</v>
      </c>
      <c r="E199">
        <f>'Int. Men'!H21</f>
        <v>81.08108108108108</v>
      </c>
      <c r="K199" s="20"/>
    </row>
    <row r="200" spans="2:11" ht="12.75">
      <c r="B200">
        <f>'Jr. Men'!H22</f>
        <v>84.54545454545455</v>
      </c>
      <c r="E200">
        <f>'Int. Men'!H45</f>
        <v>51.891891891891895</v>
      </c>
      <c r="K200" s="20"/>
    </row>
    <row r="201" spans="2:11" ht="12.75">
      <c r="B201">
        <f>'Jr. Men'!H23</f>
        <v>76.36363636363636</v>
      </c>
      <c r="K201" s="20"/>
    </row>
    <row r="202" ht="12.75">
      <c r="K202" s="20"/>
    </row>
    <row r="203" ht="12.75">
      <c r="K203" s="20"/>
    </row>
    <row r="204" ht="12.75">
      <c r="K204" s="20"/>
    </row>
    <row r="205" ht="12.75">
      <c r="K205" s="20"/>
    </row>
    <row r="206" spans="1:11" ht="15">
      <c r="A206" s="6" t="s">
        <v>87</v>
      </c>
      <c r="K206" s="20"/>
    </row>
    <row r="207" spans="1:11" ht="12.75">
      <c r="A207" s="17" t="s">
        <v>24</v>
      </c>
      <c r="B207">
        <f>'Jr. Women'!H7</f>
        <v>14.117647058823529</v>
      </c>
      <c r="C207" s="16">
        <f>SUM(B207:B208)</f>
        <v>35.294117647058826</v>
      </c>
      <c r="F207" s="16"/>
      <c r="J207" t="s">
        <v>106</v>
      </c>
      <c r="K207" s="19">
        <f>C207+F207</f>
        <v>35.294117647058826</v>
      </c>
    </row>
    <row r="208" spans="2:11" ht="12.75">
      <c r="B208">
        <f>'Jr. Women'!H8</f>
        <v>21.176470588235293</v>
      </c>
      <c r="K208" s="20"/>
    </row>
    <row r="209" ht="12.75">
      <c r="K209" s="20"/>
    </row>
    <row r="210" ht="12.75">
      <c r="K210" s="20"/>
    </row>
    <row r="211" ht="12.75">
      <c r="K211" s="20"/>
    </row>
    <row r="212" ht="12.75">
      <c r="K212" s="20"/>
    </row>
    <row r="213" ht="12.75">
      <c r="K213" s="20"/>
    </row>
    <row r="214" spans="1:11" ht="15">
      <c r="A214" s="6" t="s">
        <v>88</v>
      </c>
      <c r="K214" s="20"/>
    </row>
    <row r="215" spans="1:11" ht="12.75">
      <c r="A215" s="17" t="s">
        <v>93</v>
      </c>
      <c r="B215">
        <f>'Sr. Men'!H23</f>
        <v>120</v>
      </c>
      <c r="C215" s="16">
        <f>SUM(B215)</f>
        <v>120</v>
      </c>
      <c r="F215" s="16"/>
      <c r="J215" t="s">
        <v>107</v>
      </c>
      <c r="K215" s="19">
        <f>C215</f>
        <v>120</v>
      </c>
    </row>
    <row r="216" ht="12.75">
      <c r="K216" s="20"/>
    </row>
    <row r="217" ht="12.75">
      <c r="K217" s="20"/>
    </row>
    <row r="218" ht="12.75">
      <c r="K218" s="20"/>
    </row>
    <row r="219" ht="12.75">
      <c r="K219" s="20"/>
    </row>
    <row r="220" ht="12.75">
      <c r="K220" s="20"/>
    </row>
    <row r="221" spans="1:11" ht="15">
      <c r="A221" s="6" t="s">
        <v>40</v>
      </c>
      <c r="K221" s="20"/>
    </row>
    <row r="222" spans="1:11" ht="12.75">
      <c r="A222" s="17" t="s">
        <v>24</v>
      </c>
      <c r="B222">
        <f>'Jr. Women'!H29</f>
        <v>49.411764705882355</v>
      </c>
      <c r="C222" s="16">
        <f>SUM(B222:B226)</f>
        <v>123.52941176470588</v>
      </c>
      <c r="D222" t="s">
        <v>91</v>
      </c>
      <c r="E222">
        <f>'Int. Women'!H17</f>
        <v>20</v>
      </c>
      <c r="F222" s="16">
        <f>SUM(E222:E224)</f>
        <v>20</v>
      </c>
      <c r="G222" t="s">
        <v>28</v>
      </c>
      <c r="H222">
        <f>'Sr. Women'!H20</f>
        <v>0</v>
      </c>
      <c r="I222" s="16">
        <f>SUM(H222:H224)</f>
        <v>0</v>
      </c>
      <c r="J222" t="s">
        <v>108</v>
      </c>
      <c r="K222" s="19">
        <f>C222+F222+F230+I222+C230</f>
        <v>451.78494002023416</v>
      </c>
    </row>
    <row r="223" spans="2:11" ht="12.75">
      <c r="B223">
        <f>'Jr. Women'!H30</f>
        <v>0</v>
      </c>
      <c r="E223">
        <f>'Int. Women'!H18</f>
        <v>0</v>
      </c>
      <c r="H223">
        <f>'Sr. Women'!H21</f>
        <v>0</v>
      </c>
      <c r="K223" s="20"/>
    </row>
    <row r="224" spans="2:11" ht="12.75">
      <c r="B224">
        <f>'Jr. Women'!H31</f>
        <v>63.529411764705884</v>
      </c>
      <c r="E224">
        <f>'Int. Women'!H19</f>
        <v>0</v>
      </c>
      <c r="K224" s="20"/>
    </row>
    <row r="225" spans="2:11" ht="12.75">
      <c r="B225">
        <f>'Jr. Women'!H32</f>
        <v>7.0588235294117645</v>
      </c>
      <c r="K225" s="20"/>
    </row>
    <row r="226" spans="2:11" ht="12.75">
      <c r="B226">
        <f>'Jr. Women'!H40</f>
        <v>3.5294117647058822</v>
      </c>
      <c r="K226" s="20"/>
    </row>
    <row r="227" ht="12.75">
      <c r="K227" s="20"/>
    </row>
    <row r="228" ht="12.75">
      <c r="K228" s="20"/>
    </row>
    <row r="229" ht="12.75">
      <c r="K229" s="20"/>
    </row>
    <row r="230" spans="1:11" ht="12.75">
      <c r="A230" s="17" t="s">
        <v>23</v>
      </c>
      <c r="B230">
        <f>'Jr. Men'!H37</f>
        <v>95.45454545454545</v>
      </c>
      <c r="C230" s="16">
        <f>SUM(B230:B234)</f>
        <v>136.36363636363637</v>
      </c>
      <c r="D230" t="s">
        <v>92</v>
      </c>
      <c r="E230">
        <f>'Int. Men'!H30</f>
        <v>0</v>
      </c>
      <c r="F230" s="16">
        <f>SUM(E230:E234)</f>
        <v>171.8918918918919</v>
      </c>
      <c r="I230" s="16"/>
      <c r="K230" s="20"/>
    </row>
    <row r="231" spans="2:11" ht="12.75">
      <c r="B231">
        <f>'Jr. Men'!H38</f>
        <v>0</v>
      </c>
      <c r="E231">
        <f>'Int. Men'!H31</f>
        <v>107.02702702702703</v>
      </c>
      <c r="K231" s="20"/>
    </row>
    <row r="232" spans="2:11" ht="12.75">
      <c r="B232">
        <f>'Jr. Men'!H39</f>
        <v>40.90909090909091</v>
      </c>
      <c r="E232">
        <f>'Int. Men'!H32</f>
        <v>6.486486486486487</v>
      </c>
      <c r="K232" s="20"/>
    </row>
    <row r="233" spans="2:11" ht="12.75">
      <c r="B233">
        <f>'Jr. Men'!H40</f>
        <v>0</v>
      </c>
      <c r="E233">
        <f>'Int. Men'!H33</f>
        <v>48.648648648648646</v>
      </c>
      <c r="K233" s="20"/>
    </row>
    <row r="234" spans="2:11" ht="12.75">
      <c r="B234">
        <f>'Jr. Men'!H41</f>
        <v>0</v>
      </c>
      <c r="E234">
        <f>'Int. Men'!H34</f>
        <v>9.72972972972973</v>
      </c>
      <c r="K234" s="20"/>
    </row>
    <row r="235" ht="12.75">
      <c r="K235" s="20"/>
    </row>
    <row r="236" ht="12.75">
      <c r="K236" s="20"/>
    </row>
    <row r="237" spans="1:11" ht="15">
      <c r="A237" s="58" t="s">
        <v>124</v>
      </c>
      <c r="K237" s="20"/>
    </row>
    <row r="238" spans="1:11" ht="12.75">
      <c r="A238" t="s">
        <v>24</v>
      </c>
      <c r="B238">
        <f>'Jr. Women'!H27</f>
        <v>0</v>
      </c>
      <c r="C238" s="16">
        <f>SUM(B238:B246)</f>
        <v>0</v>
      </c>
      <c r="F238" s="16"/>
      <c r="G238" t="s">
        <v>99</v>
      </c>
      <c r="H238">
        <f>'Sr. Women'!H14</f>
        <v>0</v>
      </c>
      <c r="I238" s="16">
        <f>SUM(H238:H240)</f>
        <v>0</v>
      </c>
      <c r="J238" s="17" t="s">
        <v>525</v>
      </c>
      <c r="K238" s="19">
        <f>C238+C250+F250+I238+I250</f>
        <v>257.46928746928745</v>
      </c>
    </row>
    <row r="239" ht="12.75">
      <c r="K239" s="20"/>
    </row>
    <row r="240" ht="12.75">
      <c r="K240" s="20"/>
    </row>
    <row r="241" ht="12.75">
      <c r="K241" s="20"/>
    </row>
    <row r="242" ht="12.75">
      <c r="K242" s="20"/>
    </row>
    <row r="243" ht="12.75">
      <c r="K243" s="20"/>
    </row>
    <row r="244" ht="12.75">
      <c r="K244" s="20"/>
    </row>
    <row r="245" ht="12.75">
      <c r="K245" s="20"/>
    </row>
    <row r="246" ht="12.75">
      <c r="K246" s="20"/>
    </row>
    <row r="247" ht="12.75">
      <c r="K247" s="20"/>
    </row>
    <row r="248" ht="12.75">
      <c r="K248" s="20"/>
    </row>
    <row r="249" ht="12.75">
      <c r="K249" s="20"/>
    </row>
    <row r="250" spans="1:11" ht="12.75">
      <c r="A250" t="s">
        <v>23</v>
      </c>
      <c r="B250">
        <f>'Jr. Men'!H25</f>
        <v>106.36363636363636</v>
      </c>
      <c r="C250" s="16">
        <f>SUM(B250:B257)</f>
        <v>199.0909090909091</v>
      </c>
      <c r="D250" t="s">
        <v>92</v>
      </c>
      <c r="E250">
        <f>'Int. Men'!H22</f>
        <v>58.37837837837838</v>
      </c>
      <c r="F250" s="16">
        <f>SUM(E250:E256)</f>
        <v>58.37837837837838</v>
      </c>
      <c r="G250" t="s">
        <v>93</v>
      </c>
      <c r="H250">
        <f>'Sr. Men'!H17</f>
        <v>0</v>
      </c>
      <c r="I250" s="16">
        <f>SUM(H250:H251)</f>
        <v>0</v>
      </c>
      <c r="K250" s="20"/>
    </row>
    <row r="251" spans="2:11" ht="12.75">
      <c r="B251">
        <f>'Jr. Men'!H26</f>
        <v>0</v>
      </c>
      <c r="K251" s="20"/>
    </row>
    <row r="252" spans="2:11" ht="12.75">
      <c r="B252">
        <f>'Jr. Men'!H27</f>
        <v>92.72727272727273</v>
      </c>
      <c r="K252" s="20"/>
    </row>
    <row r="253" ht="12.75">
      <c r="K253" s="20"/>
    </row>
    <row r="254" ht="12.75">
      <c r="K254" s="20"/>
    </row>
    <row r="255" ht="12.75">
      <c r="K255" s="20"/>
    </row>
    <row r="256" ht="12.75">
      <c r="K256" s="20"/>
    </row>
    <row r="257" ht="12.75">
      <c r="K257" s="20"/>
    </row>
    <row r="258" ht="12.75">
      <c r="K258" s="20"/>
    </row>
    <row r="259" spans="1:11" ht="22.5">
      <c r="A259" s="11" t="s">
        <v>21</v>
      </c>
      <c r="K259" s="20"/>
    </row>
    <row r="260" ht="12.75">
      <c r="K260" s="20"/>
    </row>
    <row r="261" spans="1:11" ht="15">
      <c r="A261" s="6" t="s">
        <v>58</v>
      </c>
      <c r="K261" s="20"/>
    </row>
    <row r="262" spans="1:11" ht="12.75">
      <c r="A262" t="s">
        <v>24</v>
      </c>
      <c r="B262">
        <f>'Jr. Women'!H33</f>
        <v>98.82352941176471</v>
      </c>
      <c r="C262" s="16">
        <f>SUM(B262:B266)</f>
        <v>363.5294117647059</v>
      </c>
      <c r="D262" t="s">
        <v>91</v>
      </c>
      <c r="E262">
        <f>'Int. Women'!H20</f>
        <v>120</v>
      </c>
      <c r="F262" s="16">
        <f>SUM(E262:E265)</f>
        <v>400</v>
      </c>
      <c r="G262" t="s">
        <v>28</v>
      </c>
      <c r="H262">
        <f>'Sr. Women'!H22</f>
        <v>66</v>
      </c>
      <c r="I262" s="16">
        <f>SUM(H262:H271)</f>
        <v>294</v>
      </c>
      <c r="J262" t="s">
        <v>109</v>
      </c>
      <c r="K262" s="19">
        <f>C262+C273+F262+F273+I262+I273</f>
        <v>1951.399190634485</v>
      </c>
    </row>
    <row r="263" spans="2:11" ht="12.75">
      <c r="B263">
        <f>'Jr. Women'!H34</f>
        <v>102.3529411764706</v>
      </c>
      <c r="E263">
        <f>'Int. Women'!H21</f>
        <v>86.66666666666667</v>
      </c>
      <c r="H263">
        <f>'Sr. Women'!H23</f>
        <v>78</v>
      </c>
      <c r="K263" s="20"/>
    </row>
    <row r="264" spans="2:11" ht="12.75">
      <c r="B264">
        <f>'Jr. Women'!H35</f>
        <v>74.11764705882354</v>
      </c>
      <c r="E264">
        <f>'Int. Women'!H22</f>
        <v>93.33333333333333</v>
      </c>
      <c r="H264">
        <f>'Sr. Women'!H24</f>
        <v>36</v>
      </c>
      <c r="K264" s="20"/>
    </row>
    <row r="265" spans="2:11" ht="12.75">
      <c r="B265">
        <f>'Jr. Women'!H36</f>
        <v>45.88235294117647</v>
      </c>
      <c r="E265">
        <f>'Int. Women'!H23</f>
        <v>100</v>
      </c>
      <c r="H265">
        <f>'Sr. Women'!H25</f>
        <v>54</v>
      </c>
      <c r="K265" s="20"/>
    </row>
    <row r="266" spans="2:11" ht="12.75">
      <c r="B266">
        <f>'Jr. Women'!H37</f>
        <v>42.35294117647059</v>
      </c>
      <c r="H266">
        <f>'Sr. Women'!H26</f>
        <v>12</v>
      </c>
      <c r="K266" s="20"/>
    </row>
    <row r="267" spans="8:11" ht="12.75">
      <c r="H267">
        <f>'Sr. Women'!H27</f>
        <v>48</v>
      </c>
      <c r="K267" s="20"/>
    </row>
    <row r="268" spans="8:11" ht="12.75">
      <c r="H268">
        <f>'Sr. Women'!H28</f>
        <v>0</v>
      </c>
      <c r="K268" s="20"/>
    </row>
    <row r="269" spans="8:11" ht="12.75">
      <c r="H269">
        <f>'Sr. Women'!H29</f>
        <v>0</v>
      </c>
      <c r="K269" s="20"/>
    </row>
    <row r="270" spans="8:11" ht="12.75">
      <c r="H270">
        <f>'Sr. Women'!H30</f>
        <v>0</v>
      </c>
      <c r="K270" s="20"/>
    </row>
    <row r="271" spans="8:11" ht="12.75">
      <c r="H271">
        <f>'Sr. Women'!H31</f>
        <v>0</v>
      </c>
      <c r="K271" s="20"/>
    </row>
    <row r="272" ht="12.75">
      <c r="K272" s="20"/>
    </row>
    <row r="273" spans="1:11" ht="12.75">
      <c r="A273" t="s">
        <v>23</v>
      </c>
      <c r="B273">
        <f>'Jr. Men'!H42</f>
        <v>81.81818181818181</v>
      </c>
      <c r="C273" s="16">
        <f>SUM(B273:B284)</f>
        <v>534.5454545454546</v>
      </c>
      <c r="D273" t="s">
        <v>92</v>
      </c>
      <c r="E273">
        <f>'Int. Men'!H35</f>
        <v>61.62162162162162</v>
      </c>
      <c r="F273" s="16">
        <f>SUM(E273:E276)</f>
        <v>204.32432432432432</v>
      </c>
      <c r="G273" t="s">
        <v>93</v>
      </c>
      <c r="H273">
        <f>'Sr. Men'!H27</f>
        <v>105</v>
      </c>
      <c r="I273" s="16">
        <f>SUM(H273:H275)</f>
        <v>155</v>
      </c>
      <c r="K273" s="20"/>
    </row>
    <row r="274" spans="2:11" ht="12.75">
      <c r="B274">
        <f>'Jr. Men'!H43</f>
        <v>90</v>
      </c>
      <c r="E274">
        <f>'Int. Men'!H36</f>
        <v>35.67567567567568</v>
      </c>
      <c r="H274">
        <f>'Sr. Men'!H28</f>
        <v>50</v>
      </c>
      <c r="K274" s="20"/>
    </row>
    <row r="275" spans="2:11" ht="12.75">
      <c r="B275">
        <f>'Jr. Men'!H44</f>
        <v>87.27272727272727</v>
      </c>
      <c r="E275">
        <f>'Int. Men'!H37</f>
        <v>84.32432432432432</v>
      </c>
      <c r="H275">
        <f>'Sr. Men'!H29</f>
        <v>0</v>
      </c>
      <c r="K275" s="20"/>
    </row>
    <row r="276" spans="2:11" ht="12.75">
      <c r="B276">
        <f>'Jr. Men'!H45</f>
        <v>21.818181818181817</v>
      </c>
      <c r="E276">
        <f>'Int. Men'!H39</f>
        <v>22.7027027027027</v>
      </c>
      <c r="K276" s="20"/>
    </row>
    <row r="277" spans="2:11" ht="12.75">
      <c r="B277">
        <f>'Jr. Men'!H46</f>
        <v>24.545454545454547</v>
      </c>
      <c r="E277">
        <f>'Int. Men'!H39</f>
        <v>22.7027027027027</v>
      </c>
      <c r="K277" s="20"/>
    </row>
    <row r="278" spans="2:11" ht="12.75">
      <c r="B278">
        <f>'Jr. Men'!H47</f>
        <v>43.63636363636363</v>
      </c>
      <c r="K278" s="20"/>
    </row>
    <row r="279" spans="2:11" ht="12.75">
      <c r="B279">
        <f>'Jr. Men'!H48</f>
        <v>38.18181818181818</v>
      </c>
      <c r="K279" s="20"/>
    </row>
    <row r="280" spans="2:11" ht="12.75">
      <c r="B280">
        <f>'Jr. Men'!H49</f>
        <v>32.72727272727273</v>
      </c>
      <c r="K280" s="20"/>
    </row>
    <row r="281" spans="2:11" ht="12.75">
      <c r="B281">
        <f>'Jr. Men'!H50</f>
        <v>49.09090909090909</v>
      </c>
      <c r="K281" s="20"/>
    </row>
    <row r="282" spans="2:11" ht="12.75">
      <c r="B282">
        <f>'Jr. Men'!H51</f>
        <v>46.36363636363637</v>
      </c>
      <c r="K282" s="20"/>
    </row>
    <row r="283" spans="2:11" ht="12.75">
      <c r="B283">
        <f>'Jr. Men'!H52</f>
        <v>19.09090909090909</v>
      </c>
      <c r="K283" s="20"/>
    </row>
    <row r="284" spans="2:11" ht="15" customHeight="1">
      <c r="B284">
        <f>'Jr. Men'!H53</f>
        <v>0</v>
      </c>
      <c r="K284" s="20"/>
    </row>
    <row r="285" ht="12.75">
      <c r="K285" s="20"/>
    </row>
    <row r="286" spans="1:11" ht="15">
      <c r="A286" s="6" t="s">
        <v>65</v>
      </c>
      <c r="K286" s="20"/>
    </row>
    <row r="287" spans="1:11" ht="12.75">
      <c r="A287" t="s">
        <v>23</v>
      </c>
      <c r="B287">
        <f>'Jr. Men'!$H$15</f>
        <v>70.9090909090909</v>
      </c>
      <c r="C287" s="16">
        <f>SUM(B287:B288)</f>
        <v>171.8181818181818</v>
      </c>
      <c r="D287" t="s">
        <v>92</v>
      </c>
      <c r="E287">
        <f>'Int. Men'!$H$13</f>
        <v>113.51351351351352</v>
      </c>
      <c r="F287" s="16">
        <f>SUM(E287)</f>
        <v>113.51351351351352</v>
      </c>
      <c r="G287" s="17" t="s">
        <v>526</v>
      </c>
      <c r="H287">
        <f>'Sr. Women'!H7</f>
        <v>120</v>
      </c>
      <c r="I287" s="16">
        <f>+SUM(H287:H289)</f>
        <v>294</v>
      </c>
      <c r="J287" t="s">
        <v>110</v>
      </c>
      <c r="K287" s="19">
        <f>C287+F287+C292+E292+I287</f>
        <v>784.4297345473815</v>
      </c>
    </row>
    <row r="288" spans="2:11" ht="12.75">
      <c r="B288">
        <f>'Jr. Men'!$H$16</f>
        <v>100.9090909090909</v>
      </c>
      <c r="E288">
        <f>'Int. Men'!$H$14</f>
        <v>94.05405405405405</v>
      </c>
      <c r="H288">
        <f>'Sr. Women'!H8</f>
        <v>60</v>
      </c>
      <c r="K288" s="20"/>
    </row>
    <row r="289" spans="2:11" ht="12.75">
      <c r="B289">
        <f>'Jr. Men'!$H$17</f>
        <v>120</v>
      </c>
      <c r="E289">
        <f>'Int. Men'!$H$15</f>
        <v>12.972972972972974</v>
      </c>
      <c r="H289">
        <f>'Sr. Women'!H9</f>
        <v>114</v>
      </c>
      <c r="K289" s="20"/>
    </row>
    <row r="290" ht="12.75">
      <c r="K290" s="20"/>
    </row>
    <row r="291" ht="12.75">
      <c r="K291" s="20"/>
    </row>
    <row r="292" spans="1:11" ht="12.75">
      <c r="A292" t="s">
        <v>24</v>
      </c>
      <c r="B292">
        <f>'Jr. Women'!$H$17</f>
        <v>91.76470588235294</v>
      </c>
      <c r="C292" s="16">
        <f>SUM(B292)</f>
        <v>91.76470588235294</v>
      </c>
      <c r="D292" s="17" t="s">
        <v>91</v>
      </c>
      <c r="E292" s="16">
        <f>'Int. Women'!H11</f>
        <v>113.33333333333333</v>
      </c>
      <c r="K292" s="20"/>
    </row>
    <row r="293" ht="12.75">
      <c r="K293" s="20"/>
    </row>
    <row r="294" ht="12.75">
      <c r="K294" s="20"/>
    </row>
    <row r="295" ht="12.75">
      <c r="K295" s="20"/>
    </row>
    <row r="296" spans="1:11" ht="15">
      <c r="A296" s="6" t="s">
        <v>42</v>
      </c>
      <c r="K296" s="20"/>
    </row>
    <row r="297" spans="1:11" ht="12.75">
      <c r="A297" t="s">
        <v>24</v>
      </c>
      <c r="B297">
        <f>'Jr. Women'!$H$9</f>
        <v>120</v>
      </c>
      <c r="C297" s="16">
        <f>SUM(B297)</f>
        <v>120</v>
      </c>
      <c r="F297" s="16"/>
      <c r="G297" t="s">
        <v>28</v>
      </c>
      <c r="H297">
        <f>'Sr. Women'!H5</f>
        <v>90</v>
      </c>
      <c r="I297" s="16">
        <f>SUM(H297:H299)</f>
        <v>90</v>
      </c>
      <c r="J297" t="s">
        <v>111</v>
      </c>
      <c r="K297" s="19">
        <f>C297+C306+F306+I297</f>
        <v>522.7518427518428</v>
      </c>
    </row>
    <row r="298" spans="2:11" ht="12.75">
      <c r="B298">
        <f>'Jr. Women'!$H$10</f>
        <v>52.94117647058823</v>
      </c>
      <c r="K298" s="20"/>
    </row>
    <row r="299" ht="12.75">
      <c r="K299" s="20"/>
    </row>
    <row r="300" ht="12.75">
      <c r="K300" s="20"/>
    </row>
    <row r="301" ht="12.75">
      <c r="K301" s="20"/>
    </row>
    <row r="302" ht="12.75">
      <c r="K302" s="20"/>
    </row>
    <row r="303" ht="12.75">
      <c r="K303" s="20"/>
    </row>
    <row r="304" ht="12.75">
      <c r="K304" s="20"/>
    </row>
    <row r="305" ht="12.75">
      <c r="K305" s="20"/>
    </row>
    <row r="306" spans="1:11" ht="12.75">
      <c r="A306" t="s">
        <v>23</v>
      </c>
      <c r="B306">
        <f>'Jr. Men'!$H$5</f>
        <v>103.63636363636364</v>
      </c>
      <c r="C306" s="16">
        <f>SUM(B306:B308)</f>
        <v>215.45454545454544</v>
      </c>
      <c r="D306" t="s">
        <v>92</v>
      </c>
      <c r="E306">
        <f>'Int. Men'!H6</f>
        <v>97.29729729729729</v>
      </c>
      <c r="F306" s="16">
        <f>SUM(E306:E309)</f>
        <v>97.29729729729729</v>
      </c>
      <c r="K306" s="20"/>
    </row>
    <row r="307" spans="2:11" ht="12.75">
      <c r="B307">
        <f>'Jr. Men'!$H$6</f>
        <v>111.81818181818181</v>
      </c>
      <c r="E307">
        <f>'Int. Men'!H7</f>
        <v>0</v>
      </c>
      <c r="K307" s="20"/>
    </row>
    <row r="308" ht="12.75">
      <c r="K308" s="20"/>
    </row>
    <row r="309" ht="12.75">
      <c r="K309" s="20"/>
    </row>
    <row r="310" ht="12.75">
      <c r="K310" s="20"/>
    </row>
    <row r="311" ht="12.75">
      <c r="K311" s="20"/>
    </row>
    <row r="312" ht="12.75">
      <c r="K312" s="20"/>
    </row>
    <row r="313" ht="12.75">
      <c r="K313" s="20"/>
    </row>
    <row r="314" ht="12.75">
      <c r="K314" s="20"/>
    </row>
    <row r="315" spans="1:11" ht="15">
      <c r="A315" s="6" t="s">
        <v>18</v>
      </c>
      <c r="K315" s="20"/>
    </row>
    <row r="316" spans="1:11" ht="12.75">
      <c r="A316" t="s">
        <v>24</v>
      </c>
      <c r="B316">
        <f>'Jr. Women'!$H$28</f>
        <v>35.294117647058826</v>
      </c>
      <c r="C316" s="16">
        <f>SUM(B316)</f>
        <v>35.294117647058826</v>
      </c>
      <c r="D316" t="s">
        <v>91</v>
      </c>
      <c r="E316">
        <f>'Int. Women'!$H$15</f>
        <v>60</v>
      </c>
      <c r="F316" s="16">
        <f>SUM(E316)</f>
        <v>60</v>
      </c>
      <c r="G316" s="17" t="s">
        <v>526</v>
      </c>
      <c r="H316">
        <f>'Sr. Women'!H16</f>
        <v>108</v>
      </c>
      <c r="I316" s="16">
        <f>SUM(H316:H318)</f>
        <v>282</v>
      </c>
      <c r="J316" t="s">
        <v>112</v>
      </c>
      <c r="K316" s="19">
        <f>C316+C323+F316+F323+I316</f>
        <v>519.1122994652407</v>
      </c>
    </row>
    <row r="317" spans="8:11" ht="12.75">
      <c r="H317">
        <f>'Sr. Women'!H17</f>
        <v>72</v>
      </c>
      <c r="K317" s="20"/>
    </row>
    <row r="318" spans="8:11" ht="12.75">
      <c r="H318">
        <f>'Sr. Women'!H18</f>
        <v>102</v>
      </c>
      <c r="K318" s="20"/>
    </row>
    <row r="319" ht="12.75">
      <c r="K319" s="20"/>
    </row>
    <row r="320" ht="12.75">
      <c r="K320" s="20"/>
    </row>
    <row r="321" ht="12.75">
      <c r="K321" s="20"/>
    </row>
    <row r="322" ht="12.75">
      <c r="K322" s="20"/>
    </row>
    <row r="323" spans="1:11" ht="12.75">
      <c r="A323" t="s">
        <v>23</v>
      </c>
      <c r="B323">
        <f>'Jr. Men'!H33</f>
        <v>51.81818181818182</v>
      </c>
      <c r="C323" s="16">
        <f>SUM(B323:B325)</f>
        <v>51.81818181818182</v>
      </c>
      <c r="D323" s="17" t="s">
        <v>93</v>
      </c>
      <c r="E323">
        <f>'Sr. Men'!H18</f>
        <v>65</v>
      </c>
      <c r="F323" s="16">
        <f>SUM(E323:E324)</f>
        <v>90</v>
      </c>
      <c r="K323" s="20"/>
    </row>
    <row r="324" spans="5:11" ht="12.75">
      <c r="E324">
        <f>'Sr. Men'!H19</f>
        <v>25</v>
      </c>
      <c r="K324" s="20"/>
    </row>
    <row r="325" ht="12.75">
      <c r="K325" s="20"/>
    </row>
    <row r="326" ht="12.75">
      <c r="K326" s="20"/>
    </row>
    <row r="327" ht="12.75">
      <c r="K327" s="20"/>
    </row>
    <row r="328" ht="12.75">
      <c r="K328" s="20"/>
    </row>
    <row r="329" ht="12.75">
      <c r="K329" s="20"/>
    </row>
    <row r="330" ht="12.75">
      <c r="K330" s="20"/>
    </row>
    <row r="331" spans="1:11" ht="15">
      <c r="A331" s="6" t="s">
        <v>77</v>
      </c>
      <c r="K331" s="20"/>
    </row>
    <row r="332" spans="1:11" ht="12.75">
      <c r="A332" t="s">
        <v>24</v>
      </c>
      <c r="B332">
        <f>'Jr. Women'!$H$18</f>
        <v>56.470588235294116</v>
      </c>
      <c r="C332" s="16">
        <f>SUM(B332:B334)</f>
        <v>243.52941176470586</v>
      </c>
      <c r="D332" t="s">
        <v>92</v>
      </c>
      <c r="E332">
        <f>'Int. Men'!H16</f>
        <v>29.18918918918919</v>
      </c>
      <c r="F332" s="16">
        <f>SUM(E332:E333)</f>
        <v>29.18918918918919</v>
      </c>
      <c r="J332" t="s">
        <v>113</v>
      </c>
      <c r="K332" s="19">
        <f>C332+C339+F332+E339</f>
        <v>444.83981307510714</v>
      </c>
    </row>
    <row r="333" spans="2:11" ht="12.75">
      <c r="B333">
        <f>'Jr. Women'!$H$19</f>
        <v>81.17647058823529</v>
      </c>
      <c r="K333" s="20"/>
    </row>
    <row r="334" spans="2:11" ht="12.75">
      <c r="B334">
        <f>'Jr. Women'!$H$20</f>
        <v>105.88235294117646</v>
      </c>
      <c r="K334" s="20"/>
    </row>
    <row r="335" ht="12.75">
      <c r="K335" s="20"/>
    </row>
    <row r="336" ht="12.75">
      <c r="K336" s="20"/>
    </row>
    <row r="337" ht="12.75">
      <c r="K337" s="20"/>
    </row>
    <row r="338" ht="12.75">
      <c r="K338" s="20"/>
    </row>
    <row r="339" spans="1:11" ht="12.75">
      <c r="A339" s="17" t="s">
        <v>93</v>
      </c>
      <c r="B339">
        <f>'Jr. Men'!H11</f>
        <v>16.363636363636363</v>
      </c>
      <c r="C339" s="16">
        <f>SUM(B339:B341)</f>
        <v>65.45454545454545</v>
      </c>
      <c r="D339" s="17" t="s">
        <v>527</v>
      </c>
      <c r="E339" s="16">
        <f>'Int. Women'!$H$12</f>
        <v>106.66666666666667</v>
      </c>
      <c r="K339" s="20"/>
    </row>
    <row r="340" spans="2:11" ht="12.75">
      <c r="B340">
        <f>'Jr. Men'!H12</f>
        <v>13.636363636363637</v>
      </c>
      <c r="K340" s="20"/>
    </row>
    <row r="341" spans="2:11" ht="12.75">
      <c r="B341">
        <f>'Jr. Men'!H13</f>
        <v>35.45454545454545</v>
      </c>
      <c r="K341" s="20"/>
    </row>
    <row r="342" ht="12.75">
      <c r="K342" s="20"/>
    </row>
    <row r="343" ht="12.75">
      <c r="K343" s="20"/>
    </row>
    <row r="344" ht="12.75">
      <c r="K344" s="20"/>
    </row>
    <row r="345" spans="1:11" ht="15">
      <c r="A345" s="6" t="s">
        <v>64</v>
      </c>
      <c r="K345" s="20"/>
    </row>
    <row r="346" spans="3:11" ht="12.75">
      <c r="C346" s="16"/>
      <c r="E346" s="17"/>
      <c r="F346" s="16"/>
      <c r="I346" s="16"/>
      <c r="J346" t="s">
        <v>114</v>
      </c>
      <c r="K346" s="19">
        <f>C353+F353+I353</f>
        <v>283.31695331695335</v>
      </c>
    </row>
    <row r="347" ht="12.75">
      <c r="K347" s="20"/>
    </row>
    <row r="348" ht="12.75">
      <c r="K348" s="20"/>
    </row>
    <row r="349" ht="12.75">
      <c r="K349" s="20"/>
    </row>
    <row r="350" ht="12.75">
      <c r="K350" s="20"/>
    </row>
    <row r="351" ht="12.75">
      <c r="K351" s="20"/>
    </row>
    <row r="352" ht="12.75">
      <c r="K352" s="20"/>
    </row>
    <row r="353" spans="1:11" ht="12.75">
      <c r="A353" t="s">
        <v>23</v>
      </c>
      <c r="B353">
        <f>'Jr. Men'!$H$35</f>
        <v>5.454545454545454</v>
      </c>
      <c r="C353" s="16">
        <f>SUM(B353:B354)</f>
        <v>8.181818181818182</v>
      </c>
      <c r="D353" t="s">
        <v>92</v>
      </c>
      <c r="E353" s="17">
        <f>'Int. Men'!H28</f>
        <v>55.13513513513514</v>
      </c>
      <c r="F353" s="16">
        <f>SUM(E353:E354)</f>
        <v>175.13513513513513</v>
      </c>
      <c r="G353" t="s">
        <v>93</v>
      </c>
      <c r="H353">
        <f>'Sr. Men'!H24</f>
        <v>30</v>
      </c>
      <c r="I353" s="16">
        <f>SUM(H353:H355)</f>
        <v>100</v>
      </c>
      <c r="K353" s="20"/>
    </row>
    <row r="354" spans="2:11" ht="12.75">
      <c r="B354">
        <f>'Jr. Men'!$H$36</f>
        <v>2.727272727272727</v>
      </c>
      <c r="E354" s="17">
        <f>'Int. Men'!H29</f>
        <v>120</v>
      </c>
      <c r="H354">
        <f>'Sr. Men'!H25</f>
        <v>60</v>
      </c>
      <c r="K354" s="20"/>
    </row>
    <row r="355" spans="8:11" ht="12.75">
      <c r="H355">
        <f>'Sr. Men'!H26</f>
        <v>10</v>
      </c>
      <c r="K355" s="20"/>
    </row>
    <row r="356" ht="12.75">
      <c r="K356" s="20"/>
    </row>
    <row r="357" ht="12.75">
      <c r="K357" s="20"/>
    </row>
    <row r="358" ht="12.75">
      <c r="K358" s="20"/>
    </row>
    <row r="359" ht="12.75">
      <c r="K359" s="20"/>
    </row>
    <row r="360" ht="12.75">
      <c r="K360" s="20"/>
    </row>
    <row r="361" spans="1:11" ht="15">
      <c r="A361" s="6" t="s">
        <v>51</v>
      </c>
      <c r="K361" s="20"/>
    </row>
    <row r="362" spans="1:11" ht="12.75">
      <c r="A362" s="17" t="s">
        <v>28</v>
      </c>
      <c r="B362">
        <f>'Sr. Women'!H19</f>
        <v>30</v>
      </c>
      <c r="C362" s="16">
        <f>SUM(B362:B363)</f>
        <v>30</v>
      </c>
      <c r="F362" s="16"/>
      <c r="I362" s="16"/>
      <c r="J362" t="s">
        <v>115</v>
      </c>
      <c r="K362" s="19">
        <f>C362+F362+I362</f>
        <v>30</v>
      </c>
    </row>
    <row r="363" ht="12.75">
      <c r="K363" s="20"/>
    </row>
    <row r="364" ht="12.75">
      <c r="K364" s="20"/>
    </row>
    <row r="365" ht="12.75">
      <c r="K365" s="20"/>
    </row>
    <row r="366" spans="1:11" ht="15">
      <c r="A366" s="58" t="s">
        <v>127</v>
      </c>
      <c r="K366" s="20"/>
    </row>
    <row r="367" spans="1:11" ht="12.75">
      <c r="A367" s="17" t="s">
        <v>91</v>
      </c>
      <c r="B367">
        <f>'Int. Women'!$H$16</f>
        <v>53.333333333333336</v>
      </c>
      <c r="C367" s="16">
        <f>SUM(B367)</f>
        <v>53.333333333333336</v>
      </c>
      <c r="D367" s="17" t="s">
        <v>92</v>
      </c>
      <c r="E367">
        <f>'Int. Men'!H25</f>
        <v>107.02702702702703</v>
      </c>
      <c r="F367" s="16">
        <f>SUM(E367:E369)</f>
        <v>285.4054054054054</v>
      </c>
      <c r="G367" s="17"/>
      <c r="I367" s="16"/>
      <c r="J367" t="s">
        <v>112</v>
      </c>
      <c r="K367" s="19">
        <f>C367+C374+F367+F374</f>
        <v>518.7387387387388</v>
      </c>
    </row>
    <row r="368" spans="5:11" ht="12.75">
      <c r="E368">
        <f>'Int. Men'!H26</f>
        <v>103.78378378378379</v>
      </c>
      <c r="K368" s="20"/>
    </row>
    <row r="369" spans="5:11" ht="12.75">
      <c r="E369">
        <f>'Int. Men'!H27</f>
        <v>74.5945945945946</v>
      </c>
      <c r="K369" s="20"/>
    </row>
    <row r="370" ht="12.75">
      <c r="K370" s="20"/>
    </row>
    <row r="371" ht="12.75">
      <c r="K371" s="20"/>
    </row>
    <row r="372" ht="12.75">
      <c r="K372" s="20"/>
    </row>
    <row r="373" ht="12.75">
      <c r="K373" s="20"/>
    </row>
    <row r="374" spans="1:11" ht="12.75">
      <c r="A374" t="s">
        <v>23</v>
      </c>
      <c r="B374">
        <f>'Jr. Men'!H34</f>
        <v>30</v>
      </c>
      <c r="C374" s="16">
        <f>SUM(B374:B376)</f>
        <v>30</v>
      </c>
      <c r="D374" s="17" t="s">
        <v>93</v>
      </c>
      <c r="E374">
        <f>'Sr. Men'!H20</f>
        <v>90</v>
      </c>
      <c r="F374" s="16">
        <f>SUM(E374:E376)</f>
        <v>150</v>
      </c>
      <c r="K374" s="20"/>
    </row>
    <row r="375" spans="5:11" ht="12.75">
      <c r="E375">
        <f>'Sr. Men'!H21</f>
        <v>40</v>
      </c>
      <c r="K375" s="20"/>
    </row>
    <row r="376" spans="5:11" ht="12.75">
      <c r="E376">
        <f>'Sr. Men'!H22</f>
        <v>20</v>
      </c>
      <c r="K376" s="20"/>
    </row>
    <row r="377" ht="12.75">
      <c r="K377" s="20"/>
    </row>
    <row r="426" ht="13.5" customHeight="1"/>
    <row r="427" ht="31.5" customHeight="1"/>
  </sheetData>
  <sheetProtection/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27" sqref="H27"/>
    </sheetView>
  </sheetViews>
  <sheetFormatPr defaultColWidth="11.00390625" defaultRowHeight="12.75"/>
  <cols>
    <col min="1" max="1" width="11.00390625" style="0" customWidth="1"/>
    <col min="2" max="2" width="20.625" style="0" customWidth="1"/>
    <col min="3" max="3" width="12.00390625" style="0" customWidth="1"/>
    <col min="4" max="4" width="11.00390625" style="0" customWidth="1"/>
    <col min="5" max="5" width="11.625" style="0" customWidth="1"/>
  </cols>
  <sheetData>
    <row r="1" spans="1:6" ht="18">
      <c r="A1" s="87" t="s">
        <v>116</v>
      </c>
      <c r="B1" s="88"/>
      <c r="C1" s="88"/>
      <c r="D1" s="88"/>
      <c r="E1" s="88"/>
      <c r="F1" s="88"/>
    </row>
    <row r="3" spans="2:5" ht="12.75">
      <c r="B3" s="3" t="s">
        <v>43</v>
      </c>
      <c r="C3" s="3" t="s">
        <v>10</v>
      </c>
      <c r="D3" s="3" t="s">
        <v>44</v>
      </c>
      <c r="E3" s="3" t="s">
        <v>79</v>
      </c>
    </row>
    <row r="4" spans="1:5" ht="12.75">
      <c r="A4">
        <v>1</v>
      </c>
      <c r="B4" t="s">
        <v>117</v>
      </c>
      <c r="C4" s="8" t="s">
        <v>13</v>
      </c>
      <c r="D4">
        <v>10</v>
      </c>
      <c r="E4" s="9">
        <f>SUM(D4*3)</f>
        <v>30</v>
      </c>
    </row>
    <row r="5" spans="1:5" ht="12.75">
      <c r="A5">
        <v>2</v>
      </c>
      <c r="B5" t="s">
        <v>118</v>
      </c>
      <c r="C5" s="8" t="s">
        <v>13</v>
      </c>
      <c r="D5">
        <v>1</v>
      </c>
      <c r="E5" s="9">
        <f aca="true" t="shared" si="0" ref="E5:E30">SUM(D5*3)</f>
        <v>3</v>
      </c>
    </row>
    <row r="6" spans="1:5" ht="12.75">
      <c r="A6">
        <v>3</v>
      </c>
      <c r="B6" t="s">
        <v>119</v>
      </c>
      <c r="C6" s="8" t="s">
        <v>13</v>
      </c>
      <c r="D6">
        <v>4</v>
      </c>
      <c r="E6" s="9">
        <f t="shared" si="0"/>
        <v>12</v>
      </c>
    </row>
    <row r="7" spans="1:5" ht="12.75">
      <c r="A7">
        <v>4</v>
      </c>
      <c r="B7" t="s">
        <v>30</v>
      </c>
      <c r="C7" s="8" t="s">
        <v>13</v>
      </c>
      <c r="D7">
        <v>9</v>
      </c>
      <c r="E7" s="9">
        <f t="shared" si="0"/>
        <v>27</v>
      </c>
    </row>
    <row r="8" spans="1:5" ht="12.75">
      <c r="A8">
        <v>5</v>
      </c>
      <c r="B8" t="s">
        <v>78</v>
      </c>
      <c r="C8" s="8" t="s">
        <v>13</v>
      </c>
      <c r="D8">
        <v>5</v>
      </c>
      <c r="E8" s="9">
        <f t="shared" si="0"/>
        <v>15</v>
      </c>
    </row>
    <row r="9" spans="1:5" ht="12.75">
      <c r="A9">
        <v>6</v>
      </c>
      <c r="B9" t="s">
        <v>120</v>
      </c>
      <c r="C9" s="8" t="s">
        <v>13</v>
      </c>
      <c r="D9">
        <v>1</v>
      </c>
      <c r="E9" s="9">
        <f t="shared" si="0"/>
        <v>3</v>
      </c>
    </row>
    <row r="10" spans="1:5" ht="12.75">
      <c r="A10">
        <v>7</v>
      </c>
      <c r="B10" t="s">
        <v>121</v>
      </c>
      <c r="C10" s="8" t="s">
        <v>13</v>
      </c>
      <c r="D10">
        <v>7</v>
      </c>
      <c r="E10" s="9">
        <f t="shared" si="0"/>
        <v>21</v>
      </c>
    </row>
    <row r="11" spans="1:5" ht="12.75">
      <c r="A11">
        <v>8</v>
      </c>
      <c r="B11" t="s">
        <v>75</v>
      </c>
      <c r="C11" s="8" t="s">
        <v>13</v>
      </c>
      <c r="D11">
        <v>3</v>
      </c>
      <c r="E11" s="9">
        <f t="shared" si="0"/>
        <v>9</v>
      </c>
    </row>
    <row r="12" spans="1:5" ht="12.75">
      <c r="A12">
        <v>9</v>
      </c>
      <c r="B12" t="s">
        <v>122</v>
      </c>
      <c r="C12" s="8" t="s">
        <v>13</v>
      </c>
      <c r="D12">
        <v>5</v>
      </c>
      <c r="E12" s="9">
        <f t="shared" si="0"/>
        <v>15</v>
      </c>
    </row>
    <row r="13" spans="1:5" ht="12.75">
      <c r="A13">
        <v>10</v>
      </c>
      <c r="B13" t="s">
        <v>33</v>
      </c>
      <c r="C13" s="8" t="s">
        <v>13</v>
      </c>
      <c r="D13">
        <v>3</v>
      </c>
      <c r="E13" s="9">
        <f t="shared" si="0"/>
        <v>9</v>
      </c>
    </row>
    <row r="14" spans="1:5" ht="12.75">
      <c r="A14">
        <v>11</v>
      </c>
      <c r="B14" t="s">
        <v>123</v>
      </c>
      <c r="C14" s="8" t="s">
        <v>37</v>
      </c>
      <c r="D14">
        <v>2</v>
      </c>
      <c r="E14" s="9">
        <f t="shared" si="0"/>
        <v>6</v>
      </c>
    </row>
    <row r="15" spans="1:5" ht="12.75">
      <c r="A15">
        <v>12</v>
      </c>
      <c r="B15" t="s">
        <v>71</v>
      </c>
      <c r="C15" s="8" t="s">
        <v>37</v>
      </c>
      <c r="D15">
        <v>12</v>
      </c>
      <c r="E15" s="9">
        <f t="shared" si="0"/>
        <v>36</v>
      </c>
    </row>
    <row r="16" spans="1:5" ht="12.75">
      <c r="A16">
        <v>13</v>
      </c>
      <c r="B16" t="s">
        <v>35</v>
      </c>
      <c r="C16" s="8" t="s">
        <v>37</v>
      </c>
      <c r="D16">
        <v>4</v>
      </c>
      <c r="E16" s="9">
        <f t="shared" si="0"/>
        <v>12</v>
      </c>
    </row>
    <row r="17" spans="1:5" ht="12.75">
      <c r="A17">
        <v>14</v>
      </c>
      <c r="B17" t="s">
        <v>55</v>
      </c>
      <c r="C17" s="8" t="s">
        <v>37</v>
      </c>
      <c r="D17">
        <v>1</v>
      </c>
      <c r="E17" s="9">
        <f t="shared" si="0"/>
        <v>3</v>
      </c>
    </row>
    <row r="18" spans="1:5" ht="12.75">
      <c r="A18">
        <v>15</v>
      </c>
      <c r="B18" t="s">
        <v>6</v>
      </c>
      <c r="C18" s="8" t="s">
        <v>37</v>
      </c>
      <c r="D18">
        <v>22</v>
      </c>
      <c r="E18" s="9">
        <f t="shared" si="0"/>
        <v>66</v>
      </c>
    </row>
    <row r="19" spans="1:5" ht="12.75">
      <c r="A19">
        <v>16</v>
      </c>
      <c r="B19" t="s">
        <v>124</v>
      </c>
      <c r="C19" s="8" t="s">
        <v>37</v>
      </c>
      <c r="D19">
        <v>8</v>
      </c>
      <c r="E19" s="9">
        <f t="shared" si="0"/>
        <v>24</v>
      </c>
    </row>
    <row r="20" spans="1:5" ht="12.75">
      <c r="A20">
        <v>17</v>
      </c>
      <c r="B20" t="s">
        <v>40</v>
      </c>
      <c r="C20" s="8" t="s">
        <v>37</v>
      </c>
      <c r="D20">
        <v>19</v>
      </c>
      <c r="E20" s="9">
        <f t="shared" si="0"/>
        <v>57</v>
      </c>
    </row>
    <row r="21" spans="1:5" ht="12.75">
      <c r="A21">
        <v>18</v>
      </c>
      <c r="B21" t="s">
        <v>76</v>
      </c>
      <c r="C21" s="8" t="s">
        <v>37</v>
      </c>
      <c r="D21">
        <v>1</v>
      </c>
      <c r="E21" s="9">
        <f t="shared" si="0"/>
        <v>3</v>
      </c>
    </row>
    <row r="22" spans="1:5" ht="12.75">
      <c r="A22">
        <v>19</v>
      </c>
      <c r="B22" t="s">
        <v>19</v>
      </c>
      <c r="C22" s="8" t="s">
        <v>37</v>
      </c>
      <c r="D22">
        <v>12</v>
      </c>
      <c r="E22" s="9">
        <f t="shared" si="0"/>
        <v>36</v>
      </c>
    </row>
    <row r="23" spans="1:5" ht="12.75">
      <c r="A23">
        <v>20</v>
      </c>
      <c r="B23" t="s">
        <v>42</v>
      </c>
      <c r="C23" s="8" t="s">
        <v>21</v>
      </c>
      <c r="D23">
        <v>7</v>
      </c>
      <c r="E23" s="9">
        <f t="shared" si="0"/>
        <v>21</v>
      </c>
    </row>
    <row r="24" spans="1:5" ht="12.75">
      <c r="A24">
        <v>21</v>
      </c>
      <c r="B24" t="s">
        <v>125</v>
      </c>
      <c r="C24" s="8" t="s">
        <v>21</v>
      </c>
      <c r="D24">
        <v>7</v>
      </c>
      <c r="E24" s="9">
        <f t="shared" si="0"/>
        <v>21</v>
      </c>
    </row>
    <row r="25" spans="1:5" ht="12.75">
      <c r="A25">
        <v>22</v>
      </c>
      <c r="B25" t="s">
        <v>126</v>
      </c>
      <c r="C25" s="8" t="s">
        <v>21</v>
      </c>
      <c r="D25">
        <v>8</v>
      </c>
      <c r="E25" s="9">
        <f t="shared" si="0"/>
        <v>24</v>
      </c>
    </row>
    <row r="26" spans="1:5" ht="12.75">
      <c r="A26">
        <v>23</v>
      </c>
      <c r="B26" t="s">
        <v>65</v>
      </c>
      <c r="C26" s="8" t="s">
        <v>21</v>
      </c>
      <c r="D26">
        <v>11</v>
      </c>
      <c r="E26" s="9">
        <f t="shared" si="0"/>
        <v>33</v>
      </c>
    </row>
    <row r="27" spans="1:5" ht="12.75">
      <c r="A27">
        <v>24</v>
      </c>
      <c r="B27" t="s">
        <v>18</v>
      </c>
      <c r="C27" s="8" t="s">
        <v>21</v>
      </c>
      <c r="D27">
        <v>8</v>
      </c>
      <c r="E27" s="9">
        <f t="shared" si="0"/>
        <v>24</v>
      </c>
    </row>
    <row r="28" spans="1:5" ht="12.75">
      <c r="A28">
        <v>25</v>
      </c>
      <c r="B28" t="s">
        <v>127</v>
      </c>
      <c r="C28" s="8" t="s">
        <v>21</v>
      </c>
      <c r="D28">
        <v>8</v>
      </c>
      <c r="E28" s="9">
        <f t="shared" si="0"/>
        <v>24</v>
      </c>
    </row>
    <row r="29" spans="1:5" ht="12.75">
      <c r="A29">
        <v>26</v>
      </c>
      <c r="B29" t="s">
        <v>51</v>
      </c>
      <c r="C29" s="8" t="s">
        <v>21</v>
      </c>
      <c r="D29">
        <v>1</v>
      </c>
      <c r="E29" s="9">
        <f t="shared" si="0"/>
        <v>3</v>
      </c>
    </row>
    <row r="30" spans="1:5" ht="12.75">
      <c r="A30">
        <v>27</v>
      </c>
      <c r="B30" t="s">
        <v>58</v>
      </c>
      <c r="C30" s="8" t="s">
        <v>21</v>
      </c>
      <c r="D30">
        <v>40</v>
      </c>
      <c r="E30" s="9">
        <f t="shared" si="0"/>
        <v>120</v>
      </c>
    </row>
    <row r="31" spans="3:5" ht="12.75">
      <c r="C31" s="8"/>
      <c r="E31" s="9"/>
    </row>
    <row r="32" spans="3:5" ht="12.75">
      <c r="C32" s="8"/>
      <c r="E32" s="9"/>
    </row>
    <row r="34" spans="4:5" ht="12.75">
      <c r="D34">
        <f>SUM(D4:D32)</f>
        <v>219</v>
      </c>
      <c r="E34" s="9">
        <f>SUM(E4:E32)</f>
        <v>657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Kaminski</dc:creator>
  <cp:keywords/>
  <dc:description/>
  <cp:lastModifiedBy>Woodward, Lee</cp:lastModifiedBy>
  <cp:lastPrinted>2019-10-17T01:44:18Z</cp:lastPrinted>
  <dcterms:created xsi:type="dcterms:W3CDTF">2007-09-25T01:38:47Z</dcterms:created>
  <dcterms:modified xsi:type="dcterms:W3CDTF">2019-10-17T01:44:43Z</dcterms:modified>
  <cp:category/>
  <cp:version/>
  <cp:contentType/>
  <cp:contentStatus/>
</cp:coreProperties>
</file>